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5" windowWidth="15135" windowHeight="8130" activeTab="0"/>
  </bookViews>
  <sheets>
    <sheet name="май" sheetId="9" r:id="rId1"/>
  </sheets>
  <definedNames/>
  <calcPr calcId="145621"/>
</workbook>
</file>

<file path=xl/sharedStrings.xml><?xml version="1.0" encoding="utf-8"?>
<sst xmlns="http://schemas.openxmlformats.org/spreadsheetml/2006/main" count="120" uniqueCount="33">
  <si>
    <t>№кв</t>
  </si>
  <si>
    <t>площ</t>
  </si>
  <si>
    <t>показпред</t>
  </si>
  <si>
    <t>показслед</t>
  </si>
  <si>
    <t>куб.м</t>
  </si>
  <si>
    <t xml:space="preserve">   Холодная вода</t>
  </si>
  <si>
    <t>сумма</t>
  </si>
  <si>
    <t>Горячая вода</t>
  </si>
  <si>
    <t>показания не поданы</t>
  </si>
  <si>
    <t>Итого</t>
  </si>
  <si>
    <t>куб м х г в</t>
  </si>
  <si>
    <t>начислено дом</t>
  </si>
  <si>
    <t>к оплате</t>
  </si>
  <si>
    <t>куб.м хв</t>
  </si>
  <si>
    <t>не живут</t>
  </si>
  <si>
    <t>сдана</t>
  </si>
  <si>
    <t>не подано показание</t>
  </si>
  <si>
    <t xml:space="preserve"> показания не поданы</t>
  </si>
  <si>
    <t>сои</t>
  </si>
  <si>
    <t>оплачено</t>
  </si>
  <si>
    <t xml:space="preserve">   снято</t>
  </si>
  <si>
    <t>показ след</t>
  </si>
  <si>
    <t>отведен</t>
  </si>
  <si>
    <t>х в</t>
  </si>
  <si>
    <t>хол</t>
  </si>
  <si>
    <t>коф-т</t>
  </si>
  <si>
    <t>кофф-т</t>
  </si>
  <si>
    <t>2018г.</t>
  </si>
  <si>
    <t>(-) переплата</t>
  </si>
  <si>
    <t>общдом счётчик</t>
  </si>
  <si>
    <t>май</t>
  </si>
  <si>
    <t>=</t>
  </si>
  <si>
    <t>сои0,01858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</si>
</sst>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Arial Cyr"/>
      <family val="2"/>
    </font>
    <font>
      <b/>
      <sz val="11"/>
      <name val="Arial Cyr"/>
      <family val="2"/>
    </font>
  </fonts>
  <fills count="5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3" fillId="0" borderId="0" xfId="0" applyFont="1" applyFill="1" applyBorder="1"/>
    <xf numFmtId="2" fontId="3" fillId="0" borderId="0" xfId="0" applyNumberFormat="1" applyFont="1" applyFill="1" applyBorder="1"/>
    <xf numFmtId="164" fontId="4" fillId="0" borderId="0" xfId="0" applyNumberFormat="1" applyFont="1" applyBorder="1"/>
    <xf numFmtId="0" fontId="5" fillId="0" borderId="1" xfId="0" applyFont="1" applyBorder="1"/>
    <xf numFmtId="0" fontId="6" fillId="0" borderId="0" xfId="0" applyFont="1"/>
    <xf numFmtId="0" fontId="5" fillId="0" borderId="0" xfId="0" applyFont="1" applyBorder="1"/>
    <xf numFmtId="164" fontId="6" fillId="0" borderId="0" xfId="0" applyNumberFormat="1" applyFont="1" applyBorder="1"/>
    <xf numFmtId="0" fontId="6" fillId="0" borderId="0" xfId="0" applyFont="1" applyBorder="1"/>
    <xf numFmtId="0" fontId="6" fillId="2" borderId="0" xfId="0" applyFont="1" applyFill="1"/>
    <xf numFmtId="0" fontId="6" fillId="3" borderId="0" xfId="0" applyFont="1" applyFill="1"/>
    <xf numFmtId="0" fontId="6" fillId="4" borderId="0" xfId="0" applyFont="1" applyFill="1"/>
    <xf numFmtId="2" fontId="6" fillId="0" borderId="0" xfId="0" applyNumberFormat="1" applyFont="1" applyBorder="1"/>
    <xf numFmtId="164" fontId="3" fillId="0" borderId="0" xfId="0" applyNumberFormat="1" applyFont="1" applyFill="1" applyBorder="1"/>
    <xf numFmtId="0" fontId="8" fillId="0" borderId="0" xfId="0" applyFont="1" applyFill="1"/>
    <xf numFmtId="2" fontId="9" fillId="0" borderId="1" xfId="0" applyNumberFormat="1" applyFont="1" applyBorder="1"/>
    <xf numFmtId="164" fontId="9" fillId="0" borderId="0" xfId="0" applyNumberFormat="1" applyFont="1" applyBorder="1"/>
    <xf numFmtId="0" fontId="4" fillId="0" borderId="0" xfId="0" applyFont="1"/>
    <xf numFmtId="164" fontId="10" fillId="0" borderId="1" xfId="0" applyNumberFormat="1" applyFont="1" applyFill="1" applyBorder="1"/>
    <xf numFmtId="164" fontId="0" fillId="0" borderId="1" xfId="0" applyNumberFormat="1" applyFont="1" applyBorder="1"/>
    <xf numFmtId="164" fontId="2" fillId="0" borderId="1" xfId="0" applyNumberFormat="1" applyFont="1" applyFill="1" applyBorder="1"/>
    <xf numFmtId="164" fontId="10" fillId="0" borderId="1" xfId="0" applyNumberFormat="1" applyFont="1" applyBorder="1"/>
    <xf numFmtId="164" fontId="2" fillId="0" borderId="1" xfId="0" applyNumberFormat="1" applyFont="1" applyBorder="1"/>
    <xf numFmtId="164" fontId="0" fillId="0" borderId="1" xfId="0" applyNumberFormat="1" applyFont="1" applyFill="1" applyBorder="1"/>
    <xf numFmtId="0" fontId="8" fillId="0" borderId="1" xfId="0" applyFont="1" applyBorder="1"/>
    <xf numFmtId="164" fontId="4" fillId="0" borderId="1" xfId="0" applyNumberFormat="1" applyFont="1" applyBorder="1"/>
    <xf numFmtId="0" fontId="11" fillId="0" borderId="1" xfId="0" applyFont="1" applyBorder="1"/>
    <xf numFmtId="0" fontId="4" fillId="0" borderId="1" xfId="0" applyFont="1" applyBorder="1"/>
    <xf numFmtId="2" fontId="4" fillId="0" borderId="1" xfId="0" applyNumberFormat="1" applyFont="1" applyBorder="1"/>
    <xf numFmtId="2" fontId="4" fillId="0" borderId="0" xfId="0" applyNumberFormat="1" applyFont="1"/>
    <xf numFmtId="0" fontId="4" fillId="0" borderId="1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/>
    <xf numFmtId="0" fontId="11" fillId="0" borderId="0" xfId="0" applyFont="1"/>
    <xf numFmtId="0" fontId="8" fillId="0" borderId="0" xfId="0" applyFont="1"/>
    <xf numFmtId="0" fontId="0" fillId="0" borderId="0" xfId="0" applyFont="1"/>
    <xf numFmtId="0" fontId="8" fillId="0" borderId="2" xfId="0" applyFont="1" applyBorder="1"/>
    <xf numFmtId="0" fontId="12" fillId="3" borderId="1" xfId="0" applyFont="1" applyFill="1" applyBorder="1"/>
    <xf numFmtId="4" fontId="8" fillId="0" borderId="1" xfId="0" applyNumberFormat="1" applyFont="1" applyBorder="1"/>
    <xf numFmtId="2" fontId="8" fillId="0" borderId="1" xfId="0" applyNumberFormat="1" applyFont="1" applyBorder="1"/>
    <xf numFmtId="164" fontId="8" fillId="0" borderId="0" xfId="0" applyNumberFormat="1" applyFont="1"/>
    <xf numFmtId="0" fontId="12" fillId="0" borderId="1" xfId="0" applyFont="1" applyBorder="1"/>
    <xf numFmtId="2" fontId="8" fillId="0" borderId="0" xfId="0" applyNumberFormat="1" applyFont="1"/>
    <xf numFmtId="0" fontId="8" fillId="3" borderId="1" xfId="0" applyFont="1" applyFill="1" applyBorder="1"/>
    <xf numFmtId="0" fontId="0" fillId="0" borderId="1" xfId="0" applyFont="1" applyBorder="1"/>
    <xf numFmtId="0" fontId="8" fillId="0" borderId="1" xfId="0" applyFont="1" applyFill="1" applyBorder="1"/>
    <xf numFmtId="164" fontId="8" fillId="0" borderId="2" xfId="0" applyNumberFormat="1" applyFont="1" applyBorder="1"/>
    <xf numFmtId="0" fontId="0" fillId="0" borderId="0" xfId="0" applyFont="1" applyFill="1"/>
    <xf numFmtId="2" fontId="0" fillId="0" borderId="0" xfId="0" applyNumberFormat="1" applyFont="1"/>
    <xf numFmtId="0" fontId="0" fillId="0" borderId="0" xfId="0" applyFont="1" applyAlignment="1">
      <alignment horizontal="left"/>
    </xf>
    <xf numFmtId="0" fontId="8" fillId="0" borderId="0" xfId="0" applyFont="1" applyBorder="1"/>
    <xf numFmtId="164" fontId="10" fillId="0" borderId="0" xfId="0" applyNumberFormat="1" applyFont="1" applyFill="1" applyBorder="1"/>
    <xf numFmtId="0" fontId="0" fillId="0" borderId="0" xfId="0" applyFont="1" applyFill="1" applyBorder="1"/>
    <xf numFmtId="0" fontId="8" fillId="0" borderId="0" xfId="0" applyFont="1" applyFill="1" applyBorder="1"/>
    <xf numFmtId="0" fontId="13" fillId="0" borderId="0" xfId="0" applyFont="1" applyBorder="1"/>
    <xf numFmtId="164" fontId="0" fillId="0" borderId="0" xfId="0" applyNumberFormat="1" applyFont="1" applyFill="1" applyBorder="1"/>
    <xf numFmtId="164" fontId="0" fillId="0" borderId="0" xfId="0" applyNumberFormat="1" applyFont="1" applyBorder="1"/>
    <xf numFmtId="2" fontId="8" fillId="0" borderId="0" xfId="0" applyNumberFormat="1" applyFont="1" applyBorder="1"/>
    <xf numFmtId="0" fontId="14" fillId="0" borderId="0" xfId="0" applyFont="1" applyBorder="1"/>
    <xf numFmtId="0" fontId="0" fillId="0" borderId="0" xfId="0" applyFont="1" applyBorder="1"/>
    <xf numFmtId="164" fontId="10" fillId="0" borderId="0" xfId="0" applyNumberFormat="1" applyFont="1" applyBorder="1"/>
    <xf numFmtId="0" fontId="12" fillId="4" borderId="1" xfId="0" applyFont="1" applyFill="1" applyBorder="1"/>
    <xf numFmtId="164" fontId="0" fillId="0" borderId="2" xfId="0" applyNumberFormat="1" applyFont="1" applyBorder="1"/>
    <xf numFmtId="2" fontId="8" fillId="0" borderId="1" xfId="0" applyNumberFormat="1" applyFont="1" applyFill="1" applyBorder="1"/>
    <xf numFmtId="0" fontId="12" fillId="0" borderId="1" xfId="0" applyFont="1" applyFill="1" applyBorder="1"/>
    <xf numFmtId="0" fontId="14" fillId="0" borderId="1" xfId="0" applyFont="1" applyBorder="1"/>
    <xf numFmtId="164" fontId="0" fillId="0" borderId="3" xfId="0" applyNumberFormat="1" applyFont="1" applyBorder="1"/>
    <xf numFmtId="164" fontId="8" fillId="0" borderId="1" xfId="0" applyNumberFormat="1" applyFont="1" applyBorder="1"/>
    <xf numFmtId="164" fontId="8" fillId="0" borderId="0" xfId="0" applyNumberFormat="1" applyFont="1" applyBorder="1"/>
    <xf numFmtId="2" fontId="8" fillId="0" borderId="0" xfId="0" applyNumberFormat="1" applyFont="1" applyFill="1" applyBorder="1"/>
    <xf numFmtId="164" fontId="0" fillId="2" borderId="0" xfId="0" applyNumberFormat="1" applyFont="1" applyFill="1" applyBorder="1"/>
    <xf numFmtId="2" fontId="0" fillId="0" borderId="0" xfId="0" applyNumberFormat="1" applyFont="1" applyFill="1"/>
    <xf numFmtId="0" fontId="14" fillId="0" borderId="0" xfId="0" applyFont="1" applyFill="1" applyBorder="1"/>
    <xf numFmtId="164" fontId="2" fillId="0" borderId="0" xfId="0" applyNumberFormat="1" applyFont="1" applyFill="1" applyBorder="1"/>
    <xf numFmtId="164" fontId="0" fillId="0" borderId="1" xfId="0" applyNumberFormat="1" applyFont="1" applyBorder="1" applyAlignment="1">
      <alignment horizontal="right"/>
    </xf>
    <xf numFmtId="0" fontId="8" fillId="4" borderId="1" xfId="0" applyFont="1" applyFill="1" applyBorder="1"/>
    <xf numFmtId="0" fontId="14" fillId="0" borderId="1" xfId="0" applyFont="1" applyFill="1" applyBorder="1"/>
    <xf numFmtId="0" fontId="8" fillId="0" borderId="1" xfId="0" applyNumberFormat="1" applyFont="1" applyBorder="1"/>
    <xf numFmtId="0" fontId="0" fillId="0" borderId="0" xfId="0" applyNumberFormat="1" applyFont="1" applyBorder="1"/>
    <xf numFmtId="0" fontId="8" fillId="3" borderId="0" xfId="0" applyFont="1" applyFill="1" applyBorder="1"/>
    <xf numFmtId="0" fontId="8" fillId="0" borderId="4" xfId="0" applyFont="1" applyBorder="1"/>
    <xf numFmtId="0" fontId="0" fillId="0" borderId="4" xfId="0" applyFont="1" applyBorder="1"/>
    <xf numFmtId="2" fontId="9" fillId="0" borderId="0" xfId="0" applyNumberFormat="1" applyFont="1" applyBorder="1"/>
    <xf numFmtId="2" fontId="7" fillId="0" borderId="0" xfId="0" applyNumberFormat="1" applyFont="1" applyFill="1" applyBorder="1"/>
    <xf numFmtId="164" fontId="2" fillId="0" borderId="0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9"/>
  <sheetViews>
    <sheetView tabSelected="1" workbookViewId="0" topLeftCell="A19">
      <selection activeCell="T26" sqref="T26:T27"/>
    </sheetView>
  </sheetViews>
  <sheetFormatPr defaultColWidth="9.140625" defaultRowHeight="15"/>
  <cols>
    <col min="1" max="1" width="4.8515625" style="0" customWidth="1"/>
    <col min="2" max="2" width="6.28125" style="0" customWidth="1"/>
    <col min="5" max="5" width="7.421875" style="0" customWidth="1"/>
    <col min="6" max="6" width="10.140625" style="0" customWidth="1"/>
    <col min="7" max="7" width="7.8515625" style="0" customWidth="1"/>
    <col min="11" max="11" width="7.7109375" style="0" customWidth="1"/>
    <col min="12" max="12" width="7.28125" style="0" customWidth="1"/>
    <col min="13" max="13" width="2.7109375" style="0" customWidth="1"/>
    <col min="15" max="15" width="10.00390625" style="0" customWidth="1"/>
    <col min="18" max="18" width="4.7109375" style="0" customWidth="1"/>
  </cols>
  <sheetData>
    <row r="1" spans="1:19" ht="15">
      <c r="A1" s="36" t="s">
        <v>5</v>
      </c>
      <c r="B1" s="36"/>
      <c r="C1" s="36"/>
      <c r="D1" s="25" t="s">
        <v>30</v>
      </c>
      <c r="E1" s="36" t="s">
        <v>27</v>
      </c>
      <c r="F1" s="36"/>
      <c r="G1" s="25" t="s">
        <v>6</v>
      </c>
      <c r="H1" s="25" t="s">
        <v>23</v>
      </c>
      <c r="I1" s="25" t="s">
        <v>22</v>
      </c>
      <c r="J1" s="25" t="s">
        <v>6</v>
      </c>
      <c r="K1" s="25" t="s">
        <v>25</v>
      </c>
      <c r="L1" s="25" t="s">
        <v>6</v>
      </c>
      <c r="M1" s="36"/>
      <c r="N1" s="36" t="s">
        <v>7</v>
      </c>
      <c r="O1" s="36"/>
      <c r="P1" s="25" t="s">
        <v>30</v>
      </c>
      <c r="Q1" s="36" t="s">
        <v>27</v>
      </c>
      <c r="R1" s="37"/>
      <c r="S1" s="55"/>
    </row>
    <row r="2" spans="1:18" ht="15">
      <c r="A2" s="25" t="s">
        <v>0</v>
      </c>
      <c r="B2" s="25" t="s">
        <v>1</v>
      </c>
      <c r="C2" s="25" t="s">
        <v>2</v>
      </c>
      <c r="D2" s="25" t="s">
        <v>3</v>
      </c>
      <c r="E2" s="38" t="s">
        <v>4</v>
      </c>
      <c r="F2" s="38" t="s">
        <v>10</v>
      </c>
      <c r="G2" s="25">
        <v>40.99</v>
      </c>
      <c r="H2" s="25">
        <v>25.59</v>
      </c>
      <c r="I2" s="25">
        <v>15.4</v>
      </c>
      <c r="J2" s="25" t="s">
        <v>12</v>
      </c>
      <c r="K2" s="25">
        <v>0.01858</v>
      </c>
      <c r="L2" s="25" t="s">
        <v>18</v>
      </c>
      <c r="M2" s="36"/>
      <c r="N2" s="25" t="s">
        <v>2</v>
      </c>
      <c r="O2" s="25" t="s">
        <v>21</v>
      </c>
      <c r="P2" s="38" t="s">
        <v>4</v>
      </c>
      <c r="Q2" s="25">
        <v>60.15</v>
      </c>
      <c r="R2" s="25" t="s">
        <v>0</v>
      </c>
    </row>
    <row r="3" spans="1:18" ht="15">
      <c r="A3" s="39">
        <v>1</v>
      </c>
      <c r="B3" s="25">
        <v>31.3</v>
      </c>
      <c r="C3" s="24">
        <v>50.004</v>
      </c>
      <c r="D3" s="24">
        <v>52.46</v>
      </c>
      <c r="E3" s="20">
        <f>D3-C3</f>
        <v>2.456000000000003</v>
      </c>
      <c r="F3" s="20">
        <f>E3+P3</f>
        <v>4.454000000000001</v>
      </c>
      <c r="G3" s="40">
        <f>40.99*F3</f>
        <v>182.56946000000002</v>
      </c>
      <c r="H3" s="40">
        <f>25.59*F3</f>
        <v>113.97786000000002</v>
      </c>
      <c r="I3" s="40">
        <f aca="true" t="shared" si="0" ref="I3:I23">15.4*F3</f>
        <v>68.59160000000001</v>
      </c>
      <c r="J3" s="40">
        <f>H3+I3</f>
        <v>182.56946000000005</v>
      </c>
      <c r="K3" s="41">
        <f>0.01858*B3</f>
        <v>0.581554</v>
      </c>
      <c r="L3" s="41">
        <f>40.99*K3</f>
        <v>23.83789846</v>
      </c>
      <c r="M3" s="42"/>
      <c r="N3" s="20">
        <v>45.682</v>
      </c>
      <c r="O3" s="20">
        <v>47.68</v>
      </c>
      <c r="P3" s="20">
        <f>O3-N3</f>
        <v>1.9979999999999976</v>
      </c>
      <c r="Q3" s="41">
        <f>60.15*P3</f>
        <v>120.17969999999985</v>
      </c>
      <c r="R3" s="43">
        <v>1</v>
      </c>
    </row>
    <row r="4" spans="1:18" ht="15">
      <c r="A4" s="39">
        <v>2</v>
      </c>
      <c r="B4" s="25">
        <v>31.1</v>
      </c>
      <c r="C4" s="24">
        <v>48.675</v>
      </c>
      <c r="D4" s="24">
        <v>52.178</v>
      </c>
      <c r="E4" s="20">
        <f aca="true" t="shared" si="1" ref="E4:E22">D4-C4</f>
        <v>3.503</v>
      </c>
      <c r="F4" s="20">
        <f aca="true" t="shared" si="2" ref="F4:F22">E4+P4</f>
        <v>7.054000000000016</v>
      </c>
      <c r="G4" s="40">
        <f aca="true" t="shared" si="3" ref="G4:G22">40.99*F4</f>
        <v>289.1434600000007</v>
      </c>
      <c r="H4" s="40">
        <f aca="true" t="shared" si="4" ref="H4:H23">25.59*F4</f>
        <v>180.5118600000004</v>
      </c>
      <c r="I4" s="40">
        <f t="shared" si="0"/>
        <v>108.63160000000025</v>
      </c>
      <c r="J4" s="40">
        <f aca="true" t="shared" si="5" ref="J4:J23">H4+I4</f>
        <v>289.1434600000007</v>
      </c>
      <c r="K4" s="41">
        <f aca="true" t="shared" si="6" ref="K4:K23">0.01858*B4</f>
        <v>0.577838</v>
      </c>
      <c r="L4" s="41">
        <f aca="true" t="shared" si="7" ref="L4:L23">40.99*K4</f>
        <v>23.68557962</v>
      </c>
      <c r="M4" s="44"/>
      <c r="N4" s="22">
        <v>130.172</v>
      </c>
      <c r="O4" s="22">
        <v>133.723</v>
      </c>
      <c r="P4" s="20">
        <f aca="true" t="shared" si="8" ref="P4:P22">O4-N4</f>
        <v>3.551000000000016</v>
      </c>
      <c r="Q4" s="41">
        <f aca="true" t="shared" si="9" ref="Q4:Q23">60.15*P4</f>
        <v>213.59265000000096</v>
      </c>
      <c r="R4" s="43">
        <v>2</v>
      </c>
    </row>
    <row r="5" spans="1:18" ht="15">
      <c r="A5" s="25">
        <v>3</v>
      </c>
      <c r="B5" s="25">
        <v>34.7</v>
      </c>
      <c r="C5" s="20">
        <v>180.11</v>
      </c>
      <c r="D5" s="20">
        <v>182.791</v>
      </c>
      <c r="E5" s="20">
        <f t="shared" si="1"/>
        <v>2.680999999999983</v>
      </c>
      <c r="F5" s="20">
        <f t="shared" si="2"/>
        <v>3.9229999999999734</v>
      </c>
      <c r="G5" s="40">
        <f t="shared" si="3"/>
        <v>160.8037699999989</v>
      </c>
      <c r="H5" s="40">
        <f t="shared" si="4"/>
        <v>100.38956999999932</v>
      </c>
      <c r="I5" s="40">
        <f t="shared" si="0"/>
        <v>60.41419999999959</v>
      </c>
      <c r="J5" s="40">
        <f t="shared" si="5"/>
        <v>160.8037699999989</v>
      </c>
      <c r="K5" s="41">
        <f t="shared" si="6"/>
        <v>0.644726</v>
      </c>
      <c r="L5" s="41">
        <f t="shared" si="7"/>
        <v>26.42731874</v>
      </c>
      <c r="M5" s="44"/>
      <c r="N5" s="20">
        <v>197.5</v>
      </c>
      <c r="O5" s="20">
        <v>198.742</v>
      </c>
      <c r="P5" s="20">
        <f t="shared" si="8"/>
        <v>1.2419999999999902</v>
      </c>
      <c r="Q5" s="41">
        <f t="shared" si="9"/>
        <v>74.70629999999942</v>
      </c>
      <c r="R5" s="25">
        <v>3</v>
      </c>
    </row>
    <row r="6" spans="1:18" ht="15">
      <c r="A6" s="45">
        <v>4</v>
      </c>
      <c r="B6" s="25">
        <v>45.9</v>
      </c>
      <c r="C6" s="22">
        <v>54.917</v>
      </c>
      <c r="D6" s="22">
        <v>58.861</v>
      </c>
      <c r="E6" s="20">
        <f t="shared" si="1"/>
        <v>3.9439999999999955</v>
      </c>
      <c r="F6" s="20">
        <f t="shared" si="2"/>
        <v>6.7209999999999965</v>
      </c>
      <c r="G6" s="40">
        <f t="shared" si="3"/>
        <v>275.4937899999999</v>
      </c>
      <c r="H6" s="40">
        <f t="shared" si="4"/>
        <v>171.9903899999999</v>
      </c>
      <c r="I6" s="40">
        <f t="shared" si="0"/>
        <v>103.50339999999994</v>
      </c>
      <c r="J6" s="40">
        <f t="shared" si="5"/>
        <v>275.4937899999999</v>
      </c>
      <c r="K6" s="41">
        <f t="shared" si="6"/>
        <v>0.852822</v>
      </c>
      <c r="L6" s="41">
        <f t="shared" si="7"/>
        <v>34.95717378</v>
      </c>
      <c r="M6" s="44"/>
      <c r="N6" s="22">
        <v>50.42</v>
      </c>
      <c r="O6" s="22">
        <v>53.197</v>
      </c>
      <c r="P6" s="20">
        <f t="shared" si="8"/>
        <v>2.777000000000001</v>
      </c>
      <c r="Q6" s="41">
        <f t="shared" si="9"/>
        <v>167.03655000000006</v>
      </c>
      <c r="R6" s="25">
        <v>4</v>
      </c>
    </row>
    <row r="7" spans="1:18" ht="15">
      <c r="A7" s="43">
        <v>5</v>
      </c>
      <c r="B7" s="46">
        <v>31</v>
      </c>
      <c r="C7" s="23">
        <v>152</v>
      </c>
      <c r="D7" s="22">
        <v>152</v>
      </c>
      <c r="E7" s="20">
        <f t="shared" si="1"/>
        <v>0</v>
      </c>
      <c r="F7" s="20">
        <f t="shared" si="2"/>
        <v>0.32399999999998386</v>
      </c>
      <c r="G7" s="40">
        <f t="shared" si="3"/>
        <v>13.280759999999338</v>
      </c>
      <c r="H7" s="40">
        <f t="shared" si="4"/>
        <v>8.291159999999588</v>
      </c>
      <c r="I7" s="40">
        <f t="shared" si="0"/>
        <v>4.989599999999752</v>
      </c>
      <c r="J7" s="40">
        <f t="shared" si="5"/>
        <v>13.28075999999934</v>
      </c>
      <c r="K7" s="41">
        <f t="shared" si="6"/>
        <v>0.5759799999999999</v>
      </c>
      <c r="L7" s="41">
        <f t="shared" si="7"/>
        <v>23.6094202</v>
      </c>
      <c r="M7" s="44"/>
      <c r="N7" s="22">
        <v>216.888</v>
      </c>
      <c r="O7" s="22">
        <v>217.212</v>
      </c>
      <c r="P7" s="20">
        <f t="shared" si="8"/>
        <v>0.32399999999998386</v>
      </c>
      <c r="Q7" s="41">
        <f t="shared" si="9"/>
        <v>19.48859999999903</v>
      </c>
      <c r="R7" s="43">
        <v>5</v>
      </c>
    </row>
    <row r="8" spans="1:18" ht="15">
      <c r="A8" s="43">
        <v>6</v>
      </c>
      <c r="B8" s="25">
        <v>31.2</v>
      </c>
      <c r="C8" s="22">
        <v>16.732</v>
      </c>
      <c r="D8" s="22">
        <v>18.858</v>
      </c>
      <c r="E8" s="20">
        <f t="shared" si="1"/>
        <v>2.1260000000000012</v>
      </c>
      <c r="F8" s="20">
        <f t="shared" si="2"/>
        <v>3.824</v>
      </c>
      <c r="G8" s="40">
        <f t="shared" si="3"/>
        <v>156.74576</v>
      </c>
      <c r="H8" s="40">
        <f t="shared" si="4"/>
        <v>97.85615999999999</v>
      </c>
      <c r="I8" s="40">
        <f t="shared" si="0"/>
        <v>58.8896</v>
      </c>
      <c r="J8" s="40">
        <f t="shared" si="5"/>
        <v>156.74576</v>
      </c>
      <c r="K8" s="41">
        <f t="shared" si="6"/>
        <v>0.579696</v>
      </c>
      <c r="L8" s="41">
        <f t="shared" si="7"/>
        <v>23.761739040000002</v>
      </c>
      <c r="M8" s="44"/>
      <c r="N8" s="22">
        <v>10.329</v>
      </c>
      <c r="O8" s="22">
        <v>12.027</v>
      </c>
      <c r="P8" s="20">
        <f t="shared" si="8"/>
        <v>1.6979999999999986</v>
      </c>
      <c r="Q8" s="41">
        <f t="shared" si="9"/>
        <v>102.13469999999991</v>
      </c>
      <c r="R8" s="43">
        <v>6</v>
      </c>
    </row>
    <row r="9" spans="1:18" ht="15">
      <c r="A9" s="25">
        <v>7</v>
      </c>
      <c r="B9" s="25">
        <v>34.6</v>
      </c>
      <c r="C9" s="22">
        <v>117.59</v>
      </c>
      <c r="D9" s="22">
        <v>124.512</v>
      </c>
      <c r="E9" s="20">
        <f t="shared" si="1"/>
        <v>6.921999999999997</v>
      </c>
      <c r="F9" s="20">
        <f t="shared" si="2"/>
        <v>11.828000000000003</v>
      </c>
      <c r="G9" s="40">
        <f t="shared" si="3"/>
        <v>484.8297200000001</v>
      </c>
      <c r="H9" s="40">
        <f t="shared" si="4"/>
        <v>302.67852000000005</v>
      </c>
      <c r="I9" s="40">
        <f t="shared" si="0"/>
        <v>182.15120000000005</v>
      </c>
      <c r="J9" s="40">
        <f t="shared" si="5"/>
        <v>484.82972000000007</v>
      </c>
      <c r="K9" s="41">
        <f t="shared" si="6"/>
        <v>0.642868</v>
      </c>
      <c r="L9" s="41">
        <f t="shared" si="7"/>
        <v>26.35115932</v>
      </c>
      <c r="M9" s="44"/>
      <c r="N9" s="20">
        <v>74.009</v>
      </c>
      <c r="O9" s="20">
        <v>78.915</v>
      </c>
      <c r="P9" s="20">
        <f t="shared" si="8"/>
        <v>4.906000000000006</v>
      </c>
      <c r="Q9" s="41">
        <f t="shared" si="9"/>
        <v>295.09590000000037</v>
      </c>
      <c r="R9" s="43">
        <v>7</v>
      </c>
    </row>
    <row r="10" spans="1:18" ht="15">
      <c r="A10" s="43">
        <v>8</v>
      </c>
      <c r="B10" s="25">
        <v>45.9</v>
      </c>
      <c r="C10" s="22">
        <v>0.8</v>
      </c>
      <c r="D10" s="22">
        <v>1.582</v>
      </c>
      <c r="E10" s="20">
        <f t="shared" si="1"/>
        <v>0.782</v>
      </c>
      <c r="F10" s="20">
        <f t="shared" si="2"/>
        <v>1.066</v>
      </c>
      <c r="G10" s="40">
        <f t="shared" si="3"/>
        <v>43.69534</v>
      </c>
      <c r="H10" s="40">
        <f t="shared" si="4"/>
        <v>27.278940000000002</v>
      </c>
      <c r="I10" s="40">
        <f t="shared" si="0"/>
        <v>16.416400000000003</v>
      </c>
      <c r="J10" s="40">
        <f t="shared" si="5"/>
        <v>43.69534</v>
      </c>
      <c r="K10" s="41">
        <f t="shared" si="6"/>
        <v>0.852822</v>
      </c>
      <c r="L10" s="41">
        <f t="shared" si="7"/>
        <v>34.95717378</v>
      </c>
      <c r="M10" s="44"/>
      <c r="N10" s="20">
        <v>0.8</v>
      </c>
      <c r="O10" s="20">
        <v>1.084</v>
      </c>
      <c r="P10" s="20">
        <f t="shared" si="8"/>
        <v>0.28400000000000003</v>
      </c>
      <c r="Q10" s="41">
        <f t="shared" si="9"/>
        <v>17.082600000000003</v>
      </c>
      <c r="R10" s="43">
        <v>8</v>
      </c>
    </row>
    <row r="11" spans="1:18" ht="15">
      <c r="A11" s="25">
        <v>9</v>
      </c>
      <c r="B11" s="25">
        <v>31.1</v>
      </c>
      <c r="C11" s="20">
        <v>5.564</v>
      </c>
      <c r="D11" s="20">
        <v>5.882</v>
      </c>
      <c r="E11" s="20">
        <f t="shared" si="1"/>
        <v>0.3179999999999996</v>
      </c>
      <c r="F11" s="20">
        <f t="shared" si="2"/>
        <v>1.3279999999999994</v>
      </c>
      <c r="G11" s="40">
        <f t="shared" si="3"/>
        <v>54.43471999999998</v>
      </c>
      <c r="H11" s="40">
        <f t="shared" si="4"/>
        <v>33.983519999999984</v>
      </c>
      <c r="I11" s="40">
        <f t="shared" si="0"/>
        <v>20.451199999999993</v>
      </c>
      <c r="J11" s="40">
        <f t="shared" si="5"/>
        <v>54.43471999999998</v>
      </c>
      <c r="K11" s="41">
        <f t="shared" si="6"/>
        <v>0.577838</v>
      </c>
      <c r="L11" s="41">
        <f t="shared" si="7"/>
        <v>23.68557962</v>
      </c>
      <c r="M11" s="44"/>
      <c r="N11" s="20">
        <v>12.48</v>
      </c>
      <c r="O11" s="20">
        <v>13.49</v>
      </c>
      <c r="P11" s="20">
        <f t="shared" si="8"/>
        <v>1.0099999999999998</v>
      </c>
      <c r="Q11" s="41">
        <f t="shared" si="9"/>
        <v>60.751499999999986</v>
      </c>
      <c r="R11" s="25">
        <v>9</v>
      </c>
    </row>
    <row r="12" spans="1:18" ht="15">
      <c r="A12" s="25">
        <v>10</v>
      </c>
      <c r="B12" s="25">
        <v>31.2</v>
      </c>
      <c r="C12" s="22">
        <v>31.594</v>
      </c>
      <c r="D12" s="22">
        <v>32.357</v>
      </c>
      <c r="E12" s="20">
        <f t="shared" si="1"/>
        <v>0.7629999999999981</v>
      </c>
      <c r="F12" s="20">
        <f t="shared" si="2"/>
        <v>1.9010000000000034</v>
      </c>
      <c r="G12" s="40">
        <f t="shared" si="3"/>
        <v>77.92199000000014</v>
      </c>
      <c r="H12" s="40">
        <f t="shared" si="4"/>
        <v>48.64659000000009</v>
      </c>
      <c r="I12" s="40">
        <f t="shared" si="0"/>
        <v>29.27540000000005</v>
      </c>
      <c r="J12" s="40">
        <f t="shared" si="5"/>
        <v>77.92199000000014</v>
      </c>
      <c r="K12" s="41">
        <f t="shared" si="6"/>
        <v>0.579696</v>
      </c>
      <c r="L12" s="41">
        <f t="shared" si="7"/>
        <v>23.761739040000002</v>
      </c>
      <c r="M12" s="44"/>
      <c r="N12" s="20">
        <v>34.657</v>
      </c>
      <c r="O12" s="20">
        <v>35.795</v>
      </c>
      <c r="P12" s="20">
        <f t="shared" si="8"/>
        <v>1.1380000000000052</v>
      </c>
      <c r="Q12" s="41">
        <f t="shared" si="9"/>
        <v>68.45070000000031</v>
      </c>
      <c r="R12" s="25">
        <v>10</v>
      </c>
    </row>
    <row r="13" spans="1:18" ht="15">
      <c r="A13" s="25">
        <v>11</v>
      </c>
      <c r="B13" s="25">
        <v>34.9</v>
      </c>
      <c r="C13" s="22">
        <v>79.63</v>
      </c>
      <c r="D13" s="22">
        <v>81.906</v>
      </c>
      <c r="E13" s="20">
        <f t="shared" si="1"/>
        <v>2.2760000000000105</v>
      </c>
      <c r="F13" s="20">
        <f t="shared" si="2"/>
        <v>4.171000000000014</v>
      </c>
      <c r="G13" s="40">
        <f t="shared" si="3"/>
        <v>170.96929000000057</v>
      </c>
      <c r="H13" s="40">
        <f t="shared" si="4"/>
        <v>106.73589000000035</v>
      </c>
      <c r="I13" s="40">
        <f t="shared" si="0"/>
        <v>64.23340000000022</v>
      </c>
      <c r="J13" s="40">
        <f t="shared" si="5"/>
        <v>170.96929000000057</v>
      </c>
      <c r="K13" s="41">
        <f t="shared" si="6"/>
        <v>0.648442</v>
      </c>
      <c r="L13" s="41">
        <f t="shared" si="7"/>
        <v>26.57963758</v>
      </c>
      <c r="M13" s="44"/>
      <c r="N13" s="20">
        <v>56.372</v>
      </c>
      <c r="O13" s="20">
        <v>58.267</v>
      </c>
      <c r="P13" s="20">
        <f t="shared" si="8"/>
        <v>1.8950000000000031</v>
      </c>
      <c r="Q13" s="41">
        <f t="shared" si="9"/>
        <v>113.98425000000019</v>
      </c>
      <c r="R13" s="25">
        <v>11</v>
      </c>
    </row>
    <row r="14" spans="1:18" ht="15">
      <c r="A14" s="45">
        <v>12</v>
      </c>
      <c r="B14" s="25">
        <v>46.6</v>
      </c>
      <c r="C14" s="22">
        <v>136.826</v>
      </c>
      <c r="D14" s="22">
        <v>141.841</v>
      </c>
      <c r="E14" s="20">
        <f t="shared" si="1"/>
        <v>5.015000000000015</v>
      </c>
      <c r="F14" s="20">
        <f t="shared" si="2"/>
        <v>10.973000000000013</v>
      </c>
      <c r="G14" s="40">
        <f t="shared" si="3"/>
        <v>449.7832700000006</v>
      </c>
      <c r="H14" s="40">
        <f t="shared" si="4"/>
        <v>280.7990700000003</v>
      </c>
      <c r="I14" s="40">
        <f t="shared" si="0"/>
        <v>168.98420000000021</v>
      </c>
      <c r="J14" s="40">
        <f t="shared" si="5"/>
        <v>449.7832700000005</v>
      </c>
      <c r="K14" s="41">
        <f t="shared" si="6"/>
        <v>0.865828</v>
      </c>
      <c r="L14" s="41">
        <f t="shared" si="7"/>
        <v>35.49028972000001</v>
      </c>
      <c r="M14" s="44"/>
      <c r="N14" s="22">
        <v>113.153</v>
      </c>
      <c r="O14" s="22">
        <v>119.111</v>
      </c>
      <c r="P14" s="20">
        <f t="shared" si="8"/>
        <v>5.957999999999998</v>
      </c>
      <c r="Q14" s="41">
        <f t="shared" si="9"/>
        <v>358.3736999999999</v>
      </c>
      <c r="R14" s="25">
        <v>12</v>
      </c>
    </row>
    <row r="15" spans="1:18" ht="15">
      <c r="A15" s="45">
        <v>13</v>
      </c>
      <c r="B15" s="25">
        <v>31.7</v>
      </c>
      <c r="C15" s="22">
        <v>10.1</v>
      </c>
      <c r="D15" s="22">
        <v>10.1</v>
      </c>
      <c r="E15" s="20">
        <f t="shared" si="1"/>
        <v>0</v>
      </c>
      <c r="F15" s="20">
        <f t="shared" si="2"/>
        <v>0.777000000000001</v>
      </c>
      <c r="G15" s="40">
        <f t="shared" si="3"/>
        <v>31.849230000000045</v>
      </c>
      <c r="H15" s="40">
        <f t="shared" si="4"/>
        <v>19.883430000000025</v>
      </c>
      <c r="I15" s="40">
        <f t="shared" si="0"/>
        <v>11.965800000000016</v>
      </c>
      <c r="J15" s="40">
        <f t="shared" si="5"/>
        <v>31.84923000000004</v>
      </c>
      <c r="K15" s="41">
        <f t="shared" si="6"/>
        <v>0.588986</v>
      </c>
      <c r="L15" s="41">
        <f t="shared" si="7"/>
        <v>24.14253614</v>
      </c>
      <c r="M15" s="44"/>
      <c r="N15" s="20">
        <v>19.508</v>
      </c>
      <c r="O15" s="20">
        <v>20.285</v>
      </c>
      <c r="P15" s="20">
        <f t="shared" si="8"/>
        <v>0.777000000000001</v>
      </c>
      <c r="Q15" s="41">
        <f t="shared" si="9"/>
        <v>46.73655000000006</v>
      </c>
      <c r="R15" s="25">
        <v>13</v>
      </c>
    </row>
    <row r="16" spans="1:18" ht="15">
      <c r="A16" s="25">
        <v>14</v>
      </c>
      <c r="B16" s="25">
        <v>31.2</v>
      </c>
      <c r="C16" s="22">
        <v>29.521</v>
      </c>
      <c r="D16" s="22">
        <v>31.55</v>
      </c>
      <c r="E16" s="20">
        <f t="shared" si="1"/>
        <v>2.029</v>
      </c>
      <c r="F16" s="20">
        <f t="shared" si="2"/>
        <v>3.2590000000000003</v>
      </c>
      <c r="G16" s="40">
        <f t="shared" si="3"/>
        <v>133.58641000000003</v>
      </c>
      <c r="H16" s="40">
        <f t="shared" si="4"/>
        <v>83.39781</v>
      </c>
      <c r="I16" s="40">
        <f t="shared" si="0"/>
        <v>50.18860000000001</v>
      </c>
      <c r="J16" s="40">
        <f t="shared" si="5"/>
        <v>133.58641</v>
      </c>
      <c r="K16" s="41">
        <f t="shared" si="6"/>
        <v>0.579696</v>
      </c>
      <c r="L16" s="41">
        <f t="shared" si="7"/>
        <v>23.761739040000002</v>
      </c>
      <c r="M16" s="44"/>
      <c r="N16" s="20">
        <v>19.68</v>
      </c>
      <c r="O16" s="20">
        <v>20.91</v>
      </c>
      <c r="P16" s="20">
        <f t="shared" si="8"/>
        <v>1.2300000000000004</v>
      </c>
      <c r="Q16" s="41">
        <f t="shared" si="9"/>
        <v>73.98450000000003</v>
      </c>
      <c r="R16" s="25">
        <v>14</v>
      </c>
    </row>
    <row r="17" spans="1:18" ht="15">
      <c r="A17" s="25">
        <v>15</v>
      </c>
      <c r="B17" s="25">
        <v>35.1</v>
      </c>
      <c r="C17" s="20">
        <v>17.796</v>
      </c>
      <c r="D17" s="20">
        <v>18</v>
      </c>
      <c r="E17" s="20">
        <f t="shared" si="1"/>
        <v>0.20400000000000063</v>
      </c>
      <c r="F17" s="20">
        <f t="shared" si="2"/>
        <v>2.3689999999999998</v>
      </c>
      <c r="G17" s="40">
        <f t="shared" si="3"/>
        <v>97.10530999999999</v>
      </c>
      <c r="H17" s="40">
        <f t="shared" si="4"/>
        <v>60.62270999999999</v>
      </c>
      <c r="I17" s="40">
        <f t="shared" si="0"/>
        <v>36.4826</v>
      </c>
      <c r="J17" s="40">
        <f t="shared" si="5"/>
        <v>97.10530999999999</v>
      </c>
      <c r="K17" s="41">
        <f t="shared" si="6"/>
        <v>0.652158</v>
      </c>
      <c r="L17" s="41">
        <f t="shared" si="7"/>
        <v>26.731956420000003</v>
      </c>
      <c r="M17" s="44"/>
      <c r="N17" s="20">
        <v>32.835</v>
      </c>
      <c r="O17" s="20">
        <v>35</v>
      </c>
      <c r="P17" s="20">
        <f t="shared" si="8"/>
        <v>2.164999999999999</v>
      </c>
      <c r="Q17" s="41">
        <f t="shared" si="9"/>
        <v>130.22474999999994</v>
      </c>
      <c r="R17" s="25">
        <v>15</v>
      </c>
    </row>
    <row r="18" spans="1:18" ht="15">
      <c r="A18" s="25">
        <v>16</v>
      </c>
      <c r="B18" s="25">
        <v>47.3</v>
      </c>
      <c r="C18" s="22">
        <v>168.316</v>
      </c>
      <c r="D18" s="22">
        <v>172.69</v>
      </c>
      <c r="E18" s="20">
        <f t="shared" si="1"/>
        <v>4.373999999999995</v>
      </c>
      <c r="F18" s="20">
        <f t="shared" si="2"/>
        <v>8.777999999999992</v>
      </c>
      <c r="G18" s="40">
        <f t="shared" si="3"/>
        <v>359.8102199999997</v>
      </c>
      <c r="H18" s="40">
        <f t="shared" si="4"/>
        <v>224.62901999999977</v>
      </c>
      <c r="I18" s="40">
        <f t="shared" si="0"/>
        <v>135.18119999999988</v>
      </c>
      <c r="J18" s="40">
        <f t="shared" si="5"/>
        <v>359.8102199999996</v>
      </c>
      <c r="K18" s="41">
        <f t="shared" si="6"/>
        <v>0.8788339999999999</v>
      </c>
      <c r="L18" s="41">
        <f t="shared" si="7"/>
        <v>36.023405659999995</v>
      </c>
      <c r="M18" s="44"/>
      <c r="N18" s="22">
        <v>187.217</v>
      </c>
      <c r="O18" s="22">
        <v>191.621</v>
      </c>
      <c r="P18" s="20">
        <f t="shared" si="8"/>
        <v>4.403999999999996</v>
      </c>
      <c r="Q18" s="41">
        <f t="shared" si="9"/>
        <v>264.90059999999977</v>
      </c>
      <c r="R18" s="25">
        <v>16</v>
      </c>
    </row>
    <row r="19" spans="1:18" ht="15">
      <c r="A19" s="43">
        <v>17</v>
      </c>
      <c r="B19" s="46">
        <v>31.7</v>
      </c>
      <c r="C19" s="22">
        <v>23.365</v>
      </c>
      <c r="D19" s="22">
        <v>24.367</v>
      </c>
      <c r="E19" s="20">
        <f t="shared" si="1"/>
        <v>1.0020000000000024</v>
      </c>
      <c r="F19" s="20">
        <f t="shared" si="2"/>
        <v>1.9720000000000022</v>
      </c>
      <c r="G19" s="40">
        <f t="shared" si="3"/>
        <v>80.8322800000001</v>
      </c>
      <c r="H19" s="40">
        <f t="shared" si="4"/>
        <v>50.463480000000054</v>
      </c>
      <c r="I19" s="40">
        <f t="shared" si="0"/>
        <v>30.368800000000036</v>
      </c>
      <c r="J19" s="40">
        <f t="shared" si="5"/>
        <v>80.83228000000008</v>
      </c>
      <c r="K19" s="41">
        <f t="shared" si="6"/>
        <v>0.588986</v>
      </c>
      <c r="L19" s="41">
        <f t="shared" si="7"/>
        <v>24.14253614</v>
      </c>
      <c r="M19" s="44"/>
      <c r="N19" s="20">
        <v>6.08</v>
      </c>
      <c r="O19" s="20">
        <v>7.05</v>
      </c>
      <c r="P19" s="20">
        <f t="shared" si="8"/>
        <v>0.9699999999999998</v>
      </c>
      <c r="Q19" s="41">
        <f t="shared" si="9"/>
        <v>58.34549999999999</v>
      </c>
      <c r="R19" s="43">
        <v>17</v>
      </c>
    </row>
    <row r="20" spans="1:18" ht="15">
      <c r="A20" s="25">
        <v>18</v>
      </c>
      <c r="B20" s="25">
        <v>31.3</v>
      </c>
      <c r="C20" s="22">
        <v>373.251</v>
      </c>
      <c r="D20" s="22">
        <v>377.78</v>
      </c>
      <c r="E20" s="20">
        <f t="shared" si="1"/>
        <v>4.528999999999996</v>
      </c>
      <c r="F20" s="20">
        <f t="shared" si="2"/>
        <v>4.772999999999968</v>
      </c>
      <c r="G20" s="40">
        <f t="shared" si="3"/>
        <v>195.64526999999867</v>
      </c>
      <c r="H20" s="40">
        <f t="shared" si="4"/>
        <v>122.14106999999917</v>
      </c>
      <c r="I20" s="40">
        <f t="shared" si="0"/>
        <v>73.5041999999995</v>
      </c>
      <c r="J20" s="40">
        <f t="shared" si="5"/>
        <v>195.64526999999867</v>
      </c>
      <c r="K20" s="41">
        <f t="shared" si="6"/>
        <v>0.581554</v>
      </c>
      <c r="L20" s="41">
        <f t="shared" si="7"/>
        <v>23.83789846</v>
      </c>
      <c r="M20" s="44"/>
      <c r="N20" s="19">
        <v>401.346</v>
      </c>
      <c r="O20" s="19">
        <v>401.59</v>
      </c>
      <c r="P20" s="20">
        <f t="shared" si="8"/>
        <v>0.24399999999997135</v>
      </c>
      <c r="Q20" s="41">
        <f t="shared" si="9"/>
        <v>14.676599999998276</v>
      </c>
      <c r="R20" s="25">
        <v>18</v>
      </c>
    </row>
    <row r="21" spans="1:18" ht="15">
      <c r="A21" s="47">
        <v>19</v>
      </c>
      <c r="B21" s="47">
        <v>35.5</v>
      </c>
      <c r="C21" s="20">
        <v>40.284</v>
      </c>
      <c r="D21" s="20">
        <v>43.95</v>
      </c>
      <c r="E21" s="20">
        <f t="shared" si="1"/>
        <v>3.666000000000004</v>
      </c>
      <c r="F21" s="20">
        <f t="shared" si="2"/>
        <v>9.848999999999997</v>
      </c>
      <c r="G21" s="40">
        <f t="shared" si="3"/>
        <v>403.7105099999999</v>
      </c>
      <c r="H21" s="40">
        <f t="shared" si="4"/>
        <v>252.03590999999992</v>
      </c>
      <c r="I21" s="40">
        <f t="shared" si="0"/>
        <v>151.67459999999994</v>
      </c>
      <c r="J21" s="40">
        <f t="shared" si="5"/>
        <v>403.7105099999999</v>
      </c>
      <c r="K21" s="41">
        <f t="shared" si="6"/>
        <v>0.65959</v>
      </c>
      <c r="L21" s="41">
        <f t="shared" si="7"/>
        <v>27.036594100000002</v>
      </c>
      <c r="M21" s="44"/>
      <c r="N21" s="20">
        <v>66.137</v>
      </c>
      <c r="O21" s="20">
        <v>72.32</v>
      </c>
      <c r="P21" s="20">
        <f t="shared" si="8"/>
        <v>6.182999999999993</v>
      </c>
      <c r="Q21" s="41">
        <f t="shared" si="9"/>
        <v>371.9074499999995</v>
      </c>
      <c r="R21" s="47">
        <v>19</v>
      </c>
    </row>
    <row r="22" spans="1:18" ht="15">
      <c r="A22" s="25">
        <v>20</v>
      </c>
      <c r="B22" s="25">
        <v>47.3</v>
      </c>
      <c r="C22" s="19">
        <v>73.77</v>
      </c>
      <c r="D22" s="19">
        <v>76.85</v>
      </c>
      <c r="E22" s="20">
        <f t="shared" si="1"/>
        <v>3.0799999999999983</v>
      </c>
      <c r="F22" s="20">
        <f t="shared" si="2"/>
        <v>5.8799999999999955</v>
      </c>
      <c r="G22" s="40">
        <f t="shared" si="3"/>
        <v>241.02119999999982</v>
      </c>
      <c r="H22" s="40">
        <f t="shared" si="4"/>
        <v>150.4691999999999</v>
      </c>
      <c r="I22" s="40">
        <f t="shared" si="0"/>
        <v>90.55199999999994</v>
      </c>
      <c r="J22" s="40">
        <f t="shared" si="5"/>
        <v>241.02119999999982</v>
      </c>
      <c r="K22" s="41">
        <f t="shared" si="6"/>
        <v>0.8788339999999999</v>
      </c>
      <c r="L22" s="41">
        <f t="shared" si="7"/>
        <v>36.023405659999995</v>
      </c>
      <c r="M22" s="44"/>
      <c r="N22" s="19">
        <v>104.06</v>
      </c>
      <c r="O22" s="19">
        <v>106.86</v>
      </c>
      <c r="P22" s="20">
        <f t="shared" si="8"/>
        <v>2.799999999999997</v>
      </c>
      <c r="Q22" s="41">
        <f t="shared" si="9"/>
        <v>168.41999999999982</v>
      </c>
      <c r="R22" s="25">
        <v>20</v>
      </c>
    </row>
    <row r="23" spans="1:20" ht="15">
      <c r="A23" s="46"/>
      <c r="B23" s="25">
        <f>SUM(B3:B22)</f>
        <v>720.5999999999999</v>
      </c>
      <c r="C23" s="25"/>
      <c r="D23" s="25"/>
      <c r="E23" s="20">
        <f>SUM(E3:E22)</f>
        <v>49.669999999999995</v>
      </c>
      <c r="F23" s="48">
        <f>SUM(F3:F22)</f>
        <v>95.22399999999996</v>
      </c>
      <c r="G23" s="40">
        <f>SUM(G3:G22)</f>
        <v>3903.2317599999983</v>
      </c>
      <c r="H23" s="40">
        <f t="shared" si="4"/>
        <v>2436.782159999999</v>
      </c>
      <c r="I23" s="40">
        <f t="shared" si="0"/>
        <v>1466.4495999999995</v>
      </c>
      <c r="J23" s="40">
        <f t="shared" si="5"/>
        <v>3903.2317599999983</v>
      </c>
      <c r="K23" s="41">
        <f t="shared" si="6"/>
        <v>13.388747999999998</v>
      </c>
      <c r="L23" s="41">
        <f t="shared" si="7"/>
        <v>548.8047805199999</v>
      </c>
      <c r="M23" s="44"/>
      <c r="N23" s="46"/>
      <c r="O23" s="25" t="s">
        <v>9</v>
      </c>
      <c r="P23" s="48">
        <f>SUM(P3:P22)</f>
        <v>45.55399999999996</v>
      </c>
      <c r="Q23" s="41">
        <f t="shared" si="9"/>
        <v>2740.0730999999973</v>
      </c>
      <c r="R23" s="37"/>
      <c r="S23" s="36"/>
      <c r="T23" s="36"/>
    </row>
    <row r="24" spans="1:18" ht="15">
      <c r="A24" s="37"/>
      <c r="B24" s="37"/>
      <c r="C24" s="1"/>
      <c r="D24" s="49"/>
      <c r="E24" s="37"/>
      <c r="F24" s="37"/>
      <c r="G24" s="37"/>
      <c r="H24" s="37"/>
      <c r="I24" s="37"/>
      <c r="J24" s="37"/>
      <c r="K24" s="37"/>
      <c r="L24" s="50"/>
      <c r="M24" s="37"/>
      <c r="N24" s="37"/>
      <c r="O24" s="37"/>
      <c r="P24" s="37"/>
      <c r="Q24" s="37"/>
      <c r="R24" s="37"/>
    </row>
    <row r="25" spans="1:18" ht="1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  <row r="26" spans="1:18" ht="15">
      <c r="A26" s="37"/>
      <c r="B26" s="37"/>
      <c r="C26" s="37"/>
      <c r="D26" s="49"/>
      <c r="E26" s="49"/>
      <c r="F26" s="49"/>
      <c r="G26" s="49"/>
      <c r="H26" s="37"/>
      <c r="I26" s="37"/>
      <c r="J26" s="37"/>
      <c r="K26" s="37"/>
      <c r="L26" s="51"/>
      <c r="M26" s="49"/>
      <c r="N26" s="49"/>
      <c r="O26" s="49"/>
      <c r="P26" s="49"/>
      <c r="Q26" s="37"/>
      <c r="R26" s="37"/>
    </row>
    <row r="27" spans="1:18" ht="1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49"/>
      <c r="N27" s="49"/>
      <c r="O27" s="49"/>
      <c r="P27" s="49"/>
      <c r="Q27" s="37"/>
      <c r="R27" s="37"/>
    </row>
    <row r="28" spans="1:18" ht="15">
      <c r="A28" s="52"/>
      <c r="B28" s="52"/>
      <c r="C28" s="53"/>
      <c r="D28" s="53"/>
      <c r="E28" s="37"/>
      <c r="F28" s="37"/>
      <c r="G28" s="37"/>
      <c r="H28" s="37"/>
      <c r="I28" s="37"/>
      <c r="J28" s="37"/>
      <c r="K28" s="52"/>
      <c r="L28" s="52"/>
      <c r="M28" s="52"/>
      <c r="N28" s="53"/>
      <c r="O28" s="53"/>
      <c r="P28" s="54"/>
      <c r="Q28" s="55"/>
      <c r="R28" s="54"/>
    </row>
    <row r="29" spans="1:18" ht="1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5"/>
      <c r="O29" s="55"/>
      <c r="P29" s="55"/>
      <c r="Q29" s="55"/>
      <c r="R29" s="54"/>
    </row>
    <row r="30" spans="1:18" ht="15">
      <c r="A30" s="52"/>
      <c r="B30" s="56"/>
      <c r="C30" s="57"/>
      <c r="D30" s="57"/>
      <c r="E30" s="58"/>
      <c r="F30" s="58"/>
      <c r="G30" s="59"/>
      <c r="H30" s="59"/>
      <c r="I30" s="59"/>
      <c r="J30" s="59"/>
      <c r="K30" s="59"/>
      <c r="L30" s="59"/>
      <c r="M30" s="52"/>
      <c r="N30" s="58"/>
      <c r="O30" s="58"/>
      <c r="P30" s="58"/>
      <c r="Q30" s="59"/>
      <c r="R30" s="37"/>
    </row>
    <row r="31" spans="1:18" ht="15">
      <c r="A31" s="52"/>
      <c r="B31" s="60"/>
      <c r="C31" s="58"/>
      <c r="D31" s="58"/>
      <c r="E31" s="58"/>
      <c r="F31" s="58"/>
      <c r="G31" s="59"/>
      <c r="H31" s="59"/>
      <c r="I31" s="59"/>
      <c r="J31" s="59"/>
      <c r="K31" s="59"/>
      <c r="L31" s="59"/>
      <c r="M31" s="61"/>
      <c r="N31" s="58"/>
      <c r="O31" s="58"/>
      <c r="P31" s="58"/>
      <c r="Q31" s="59"/>
      <c r="R31" s="37"/>
    </row>
    <row r="32" spans="1:18" ht="15">
      <c r="A32" s="52"/>
      <c r="B32" s="60"/>
      <c r="C32" s="58"/>
      <c r="D32" s="58"/>
      <c r="E32" s="62"/>
      <c r="F32" s="58"/>
      <c r="G32" s="59"/>
      <c r="H32" s="59"/>
      <c r="I32" s="59"/>
      <c r="J32" s="59"/>
      <c r="K32" s="59"/>
      <c r="L32" s="59"/>
      <c r="M32" s="61"/>
      <c r="N32" s="58"/>
      <c r="O32" s="58"/>
      <c r="P32" s="58"/>
      <c r="Q32" s="59"/>
      <c r="R32" s="37"/>
    </row>
    <row r="33" spans="1:18" ht="15">
      <c r="A33" s="52"/>
      <c r="B33" s="56"/>
      <c r="C33" s="58"/>
      <c r="D33" s="58"/>
      <c r="E33" s="58"/>
      <c r="F33" s="58"/>
      <c r="G33" s="59"/>
      <c r="H33" s="59"/>
      <c r="I33" s="59"/>
      <c r="J33" s="59"/>
      <c r="K33" s="59"/>
      <c r="L33" s="59"/>
      <c r="M33" s="61"/>
      <c r="N33" s="58"/>
      <c r="O33" s="58"/>
      <c r="P33" s="58"/>
      <c r="Q33" s="59"/>
      <c r="R33" s="37"/>
    </row>
    <row r="34" spans="1:18" ht="15">
      <c r="A34" s="52"/>
      <c r="B34" s="56"/>
      <c r="C34" s="58"/>
      <c r="D34" s="58"/>
      <c r="E34" s="58"/>
      <c r="F34" s="58"/>
      <c r="G34" s="59"/>
      <c r="H34" s="59"/>
      <c r="I34" s="59"/>
      <c r="J34" s="59"/>
      <c r="K34" s="59"/>
      <c r="L34" s="59"/>
      <c r="M34" s="61"/>
      <c r="N34" s="58"/>
      <c r="O34" s="58"/>
      <c r="P34" s="58"/>
      <c r="Q34" s="59"/>
      <c r="R34" s="37"/>
    </row>
    <row r="35" spans="1:18" ht="15">
      <c r="A35" s="36" t="s">
        <v>5</v>
      </c>
      <c r="B35" s="36"/>
      <c r="C35" s="36"/>
      <c r="D35" s="25" t="s">
        <v>30</v>
      </c>
      <c r="E35" s="36" t="s">
        <v>27</v>
      </c>
      <c r="F35" s="36"/>
      <c r="G35" s="25" t="s">
        <v>6</v>
      </c>
      <c r="H35" s="25" t="s">
        <v>23</v>
      </c>
      <c r="I35" s="25" t="s">
        <v>22</v>
      </c>
      <c r="J35" s="25" t="s">
        <v>6</v>
      </c>
      <c r="K35" s="25" t="s">
        <v>26</v>
      </c>
      <c r="L35" s="25" t="s">
        <v>6</v>
      </c>
      <c r="M35" s="36"/>
      <c r="N35" s="36" t="s">
        <v>7</v>
      </c>
      <c r="O35" s="36"/>
      <c r="P35" s="25" t="s">
        <v>30</v>
      </c>
      <c r="Q35" s="36" t="s">
        <v>27</v>
      </c>
      <c r="R35" s="37"/>
    </row>
    <row r="36" spans="1:18" ht="15">
      <c r="A36" s="25" t="s">
        <v>0</v>
      </c>
      <c r="B36" s="25" t="s">
        <v>1</v>
      </c>
      <c r="C36" s="25" t="s">
        <v>2</v>
      </c>
      <c r="D36" s="25" t="s">
        <v>3</v>
      </c>
      <c r="E36" s="38" t="s">
        <v>4</v>
      </c>
      <c r="F36" s="38" t="s">
        <v>10</v>
      </c>
      <c r="G36" s="25">
        <v>40.99</v>
      </c>
      <c r="H36" s="25">
        <v>25.59</v>
      </c>
      <c r="I36" s="25">
        <v>15.4</v>
      </c>
      <c r="J36" s="25" t="s">
        <v>12</v>
      </c>
      <c r="K36" s="25" t="s">
        <v>32</v>
      </c>
      <c r="L36" s="25" t="s">
        <v>18</v>
      </c>
      <c r="M36" s="36"/>
      <c r="N36" s="25" t="s">
        <v>2</v>
      </c>
      <c r="O36" s="25" t="s">
        <v>3</v>
      </c>
      <c r="P36" s="38" t="s">
        <v>4</v>
      </c>
      <c r="Q36" s="25">
        <v>60.15</v>
      </c>
      <c r="R36" s="25" t="s">
        <v>0</v>
      </c>
    </row>
    <row r="37" spans="1:18" ht="15">
      <c r="A37" s="63">
        <v>21</v>
      </c>
      <c r="B37" s="67">
        <v>46.3</v>
      </c>
      <c r="C37" s="21">
        <v>5</v>
      </c>
      <c r="D37" s="21">
        <v>5</v>
      </c>
      <c r="E37" s="64">
        <f>D37-C37</f>
        <v>0</v>
      </c>
      <c r="F37" s="64">
        <f>E37+P37</f>
        <v>0</v>
      </c>
      <c r="G37" s="41">
        <f>40.99*F37</f>
        <v>0</v>
      </c>
      <c r="H37" s="41">
        <f>25.59*F37</f>
        <v>0</v>
      </c>
      <c r="I37" s="41">
        <f aca="true" t="shared" si="10" ref="I37:I52">15.4*F37</f>
        <v>0</v>
      </c>
      <c r="J37" s="41">
        <f>H37+I37</f>
        <v>0</v>
      </c>
      <c r="K37" s="41">
        <f>0.01858*B37</f>
        <v>0.860254</v>
      </c>
      <c r="L37" s="65">
        <f>K37*40.99</f>
        <v>35.26181146</v>
      </c>
      <c r="M37" s="44"/>
      <c r="N37" s="20">
        <v>2.5</v>
      </c>
      <c r="O37" s="20">
        <v>2.5</v>
      </c>
      <c r="P37" s="20">
        <f>O37-N37</f>
        <v>0</v>
      </c>
      <c r="Q37" s="41">
        <f>60.15*P37</f>
        <v>0</v>
      </c>
      <c r="R37" s="66">
        <v>21</v>
      </c>
    </row>
    <row r="38" spans="1:18" ht="15">
      <c r="A38" s="39">
        <v>22</v>
      </c>
      <c r="B38" s="67">
        <v>30.2</v>
      </c>
      <c r="C38" s="19">
        <v>54.024</v>
      </c>
      <c r="D38" s="19">
        <v>59.631</v>
      </c>
      <c r="E38" s="64">
        <f aca="true" t="shared" si="11" ref="E38:E51">D38-C38</f>
        <v>5.606999999999999</v>
      </c>
      <c r="F38" s="64">
        <f aca="true" t="shared" si="12" ref="F38:F51">E38+P38</f>
        <v>8.991</v>
      </c>
      <c r="G38" s="41">
        <f aca="true" t="shared" si="13" ref="G38:G51">40.99*F38</f>
        <v>368.54109</v>
      </c>
      <c r="H38" s="41">
        <f aca="true" t="shared" si="14" ref="H38:H52">25.59*F38</f>
        <v>230.07969</v>
      </c>
      <c r="I38" s="41">
        <f t="shared" si="10"/>
        <v>138.4614</v>
      </c>
      <c r="J38" s="41">
        <f aca="true" t="shared" si="15" ref="J38:J52">H38+I38</f>
        <v>368.54109</v>
      </c>
      <c r="K38" s="41">
        <f aca="true" t="shared" si="16" ref="K38:K52">0.01858*B38</f>
        <v>0.561116</v>
      </c>
      <c r="L38" s="65">
        <f aca="true" t="shared" si="17" ref="L38:L52">K38*40.99</f>
        <v>23.000144839999997</v>
      </c>
      <c r="M38" s="44"/>
      <c r="N38" s="20">
        <v>34.637</v>
      </c>
      <c r="O38" s="20">
        <v>38.021</v>
      </c>
      <c r="P38" s="20">
        <f aca="true" t="shared" si="18" ref="P38:P51">O38-N38</f>
        <v>3.3840000000000003</v>
      </c>
      <c r="Q38" s="41">
        <f aca="true" t="shared" si="19" ref="Q38:Q52">60.15*P38</f>
        <v>203.54760000000002</v>
      </c>
      <c r="R38" s="66">
        <v>22</v>
      </c>
    </row>
    <row r="39" spans="1:18" ht="15">
      <c r="A39" s="25">
        <v>23</v>
      </c>
      <c r="B39" s="67">
        <v>45.8</v>
      </c>
      <c r="C39" s="22">
        <v>143.76</v>
      </c>
      <c r="D39" s="22">
        <v>146.69</v>
      </c>
      <c r="E39" s="64">
        <f t="shared" si="11"/>
        <v>2.930000000000007</v>
      </c>
      <c r="F39" s="64">
        <f t="shared" si="12"/>
        <v>6.790000000000006</v>
      </c>
      <c r="G39" s="41">
        <f t="shared" si="13"/>
        <v>278.32210000000026</v>
      </c>
      <c r="H39" s="41">
        <f t="shared" si="14"/>
        <v>173.75610000000015</v>
      </c>
      <c r="I39" s="41">
        <f t="shared" si="10"/>
        <v>104.5660000000001</v>
      </c>
      <c r="J39" s="41">
        <f t="shared" si="15"/>
        <v>278.32210000000026</v>
      </c>
      <c r="K39" s="41">
        <f t="shared" si="16"/>
        <v>0.8509639999999999</v>
      </c>
      <c r="L39" s="65">
        <f t="shared" si="17"/>
        <v>34.88101436</v>
      </c>
      <c r="M39" s="44"/>
      <c r="N39" s="20">
        <v>7.23</v>
      </c>
      <c r="O39" s="20">
        <v>11.09</v>
      </c>
      <c r="P39" s="20">
        <f t="shared" si="18"/>
        <v>3.8599999999999994</v>
      </c>
      <c r="Q39" s="41">
        <f t="shared" si="19"/>
        <v>232.17899999999997</v>
      </c>
      <c r="R39" s="25">
        <v>23</v>
      </c>
    </row>
    <row r="40" spans="1:18" ht="15">
      <c r="A40" s="25">
        <v>24</v>
      </c>
      <c r="B40" s="67">
        <v>46.3</v>
      </c>
      <c r="C40" s="20">
        <v>110.5</v>
      </c>
      <c r="D40" s="20">
        <v>119.512</v>
      </c>
      <c r="E40" s="64">
        <f t="shared" si="11"/>
        <v>9.012</v>
      </c>
      <c r="F40" s="64">
        <f t="shared" si="12"/>
        <v>9.661000000000001</v>
      </c>
      <c r="G40" s="41">
        <f t="shared" si="13"/>
        <v>396.00439000000006</v>
      </c>
      <c r="H40" s="41">
        <f t="shared" si="14"/>
        <v>247.22499000000002</v>
      </c>
      <c r="I40" s="41">
        <f t="shared" si="10"/>
        <v>148.77940000000004</v>
      </c>
      <c r="J40" s="41">
        <f t="shared" si="15"/>
        <v>396.00439000000006</v>
      </c>
      <c r="K40" s="41">
        <f t="shared" si="16"/>
        <v>0.860254</v>
      </c>
      <c r="L40" s="65">
        <f t="shared" si="17"/>
        <v>35.26181146</v>
      </c>
      <c r="M40" s="44"/>
      <c r="N40" s="20">
        <v>60.1</v>
      </c>
      <c r="O40" s="20">
        <v>60.749</v>
      </c>
      <c r="P40" s="20">
        <f t="shared" si="18"/>
        <v>0.6490000000000009</v>
      </c>
      <c r="Q40" s="41">
        <f t="shared" si="19"/>
        <v>39.03735000000005</v>
      </c>
      <c r="R40" s="25">
        <v>24</v>
      </c>
    </row>
    <row r="41" spans="1:18" ht="15">
      <c r="A41" s="45">
        <v>25</v>
      </c>
      <c r="B41" s="67">
        <v>30.5</v>
      </c>
      <c r="C41" s="22">
        <v>266.359</v>
      </c>
      <c r="D41" s="22">
        <v>274.128</v>
      </c>
      <c r="E41" s="64">
        <f t="shared" si="11"/>
        <v>7.7690000000000055</v>
      </c>
      <c r="F41" s="64">
        <f t="shared" si="12"/>
        <v>7.7690000000000055</v>
      </c>
      <c r="G41" s="41">
        <f t="shared" si="13"/>
        <v>318.45131000000026</v>
      </c>
      <c r="H41" s="41">
        <f t="shared" si="14"/>
        <v>198.80871000000013</v>
      </c>
      <c r="I41" s="41">
        <f t="shared" si="10"/>
        <v>119.64260000000009</v>
      </c>
      <c r="J41" s="41">
        <f t="shared" si="15"/>
        <v>318.4513100000002</v>
      </c>
      <c r="K41" s="41">
        <f t="shared" si="16"/>
        <v>0.56669</v>
      </c>
      <c r="L41" s="65">
        <f t="shared" si="17"/>
        <v>23.228623100000004</v>
      </c>
      <c r="M41" s="44"/>
      <c r="N41" s="20">
        <v>10</v>
      </c>
      <c r="O41" s="20">
        <v>10</v>
      </c>
      <c r="P41" s="20">
        <f t="shared" si="18"/>
        <v>0</v>
      </c>
      <c r="Q41" s="41">
        <f t="shared" si="19"/>
        <v>0</v>
      </c>
      <c r="R41" s="25">
        <v>25</v>
      </c>
    </row>
    <row r="42" spans="1:18" ht="15">
      <c r="A42" s="25">
        <v>26</v>
      </c>
      <c r="B42" s="67">
        <v>45.1</v>
      </c>
      <c r="C42" s="20">
        <v>316.662</v>
      </c>
      <c r="D42" s="20">
        <v>322.795</v>
      </c>
      <c r="E42" s="64">
        <f t="shared" si="11"/>
        <v>6.133000000000038</v>
      </c>
      <c r="F42" s="64">
        <f t="shared" si="12"/>
        <v>8.425000000000036</v>
      </c>
      <c r="G42" s="41">
        <f t="shared" si="13"/>
        <v>345.3407500000015</v>
      </c>
      <c r="H42" s="41">
        <f t="shared" si="14"/>
        <v>215.59575000000092</v>
      </c>
      <c r="I42" s="41">
        <f t="shared" si="10"/>
        <v>129.74500000000057</v>
      </c>
      <c r="J42" s="41">
        <f t="shared" si="15"/>
        <v>345.3407500000015</v>
      </c>
      <c r="K42" s="41">
        <f t="shared" si="16"/>
        <v>0.837958</v>
      </c>
      <c r="L42" s="65">
        <f t="shared" si="17"/>
        <v>34.34789842</v>
      </c>
      <c r="M42" s="44"/>
      <c r="N42" s="20">
        <v>30.3</v>
      </c>
      <c r="O42" s="20">
        <v>32.592</v>
      </c>
      <c r="P42" s="20">
        <f t="shared" si="18"/>
        <v>2.291999999999998</v>
      </c>
      <c r="Q42" s="41">
        <f t="shared" si="19"/>
        <v>137.86379999999988</v>
      </c>
      <c r="R42" s="25">
        <v>26</v>
      </c>
    </row>
    <row r="43" spans="1:18" ht="15">
      <c r="A43" s="25">
        <v>27</v>
      </c>
      <c r="B43" s="67">
        <v>45.6</v>
      </c>
      <c r="C43" s="20">
        <v>14.951</v>
      </c>
      <c r="D43" s="20">
        <v>15.884</v>
      </c>
      <c r="E43" s="64">
        <f t="shared" si="11"/>
        <v>0.9329999999999998</v>
      </c>
      <c r="F43" s="64">
        <f t="shared" si="12"/>
        <v>1.4210000000000012</v>
      </c>
      <c r="G43" s="41">
        <f t="shared" si="13"/>
        <v>58.24679000000005</v>
      </c>
      <c r="H43" s="41">
        <f t="shared" si="14"/>
        <v>36.36339000000003</v>
      </c>
      <c r="I43" s="41">
        <f t="shared" si="10"/>
        <v>21.88340000000002</v>
      </c>
      <c r="J43" s="41">
        <f t="shared" si="15"/>
        <v>58.24679000000005</v>
      </c>
      <c r="K43" s="41">
        <f t="shared" si="16"/>
        <v>0.847248</v>
      </c>
      <c r="L43" s="65">
        <f t="shared" si="17"/>
        <v>34.72869552</v>
      </c>
      <c r="M43" s="44"/>
      <c r="N43" s="20">
        <v>14.072</v>
      </c>
      <c r="O43" s="20">
        <v>14.56</v>
      </c>
      <c r="P43" s="20">
        <f t="shared" si="18"/>
        <v>0.4880000000000013</v>
      </c>
      <c r="Q43" s="41">
        <f t="shared" si="19"/>
        <v>29.35320000000008</v>
      </c>
      <c r="R43" s="25">
        <v>27</v>
      </c>
    </row>
    <row r="44" spans="1:18" ht="15">
      <c r="A44" s="25">
        <v>28</v>
      </c>
      <c r="B44" s="67">
        <v>30.2</v>
      </c>
      <c r="C44" s="22">
        <v>91.434</v>
      </c>
      <c r="D44" s="23">
        <v>98</v>
      </c>
      <c r="E44" s="64">
        <f t="shared" si="11"/>
        <v>6.5660000000000025</v>
      </c>
      <c r="F44" s="64">
        <f t="shared" si="12"/>
        <v>10.281999999999996</v>
      </c>
      <c r="G44" s="41">
        <f t="shared" si="13"/>
        <v>421.4591799999999</v>
      </c>
      <c r="H44" s="41">
        <f t="shared" si="14"/>
        <v>263.11637999999994</v>
      </c>
      <c r="I44" s="41">
        <f t="shared" si="10"/>
        <v>158.34279999999995</v>
      </c>
      <c r="J44" s="41">
        <f t="shared" si="15"/>
        <v>421.4591799999999</v>
      </c>
      <c r="K44" s="41">
        <f t="shared" si="16"/>
        <v>0.561116</v>
      </c>
      <c r="L44" s="65">
        <f t="shared" si="17"/>
        <v>23.000144839999997</v>
      </c>
      <c r="M44" s="44"/>
      <c r="N44" s="22">
        <v>66.284</v>
      </c>
      <c r="O44" s="22">
        <v>70</v>
      </c>
      <c r="P44" s="20">
        <f t="shared" si="18"/>
        <v>3.715999999999994</v>
      </c>
      <c r="Q44" s="41">
        <f t="shared" si="19"/>
        <v>223.51739999999964</v>
      </c>
      <c r="R44" s="25">
        <v>28</v>
      </c>
    </row>
    <row r="45" spans="1:18" ht="15">
      <c r="A45" s="43">
        <v>29</v>
      </c>
      <c r="B45" s="67">
        <v>45.4</v>
      </c>
      <c r="C45" s="22">
        <v>38.585</v>
      </c>
      <c r="D45" s="22">
        <v>43.956</v>
      </c>
      <c r="E45" s="64">
        <f t="shared" si="11"/>
        <v>5.371000000000002</v>
      </c>
      <c r="F45" s="64">
        <f t="shared" si="12"/>
        <v>10.413000000000004</v>
      </c>
      <c r="G45" s="41">
        <f t="shared" si="13"/>
        <v>426.82887000000017</v>
      </c>
      <c r="H45" s="41">
        <f t="shared" si="14"/>
        <v>266.4686700000001</v>
      </c>
      <c r="I45" s="41">
        <f t="shared" si="10"/>
        <v>160.36020000000005</v>
      </c>
      <c r="J45" s="41">
        <f t="shared" si="15"/>
        <v>426.82887000000017</v>
      </c>
      <c r="K45" s="41">
        <f t="shared" si="16"/>
        <v>0.843532</v>
      </c>
      <c r="L45" s="65">
        <f t="shared" si="17"/>
        <v>34.57637668</v>
      </c>
      <c r="M45" s="44"/>
      <c r="N45" s="20">
        <v>38.449</v>
      </c>
      <c r="O45" s="20">
        <v>43.491</v>
      </c>
      <c r="P45" s="20">
        <f t="shared" si="18"/>
        <v>5.042000000000002</v>
      </c>
      <c r="Q45" s="41">
        <f t="shared" si="19"/>
        <v>303.2763000000001</v>
      </c>
      <c r="R45" s="43">
        <v>29</v>
      </c>
    </row>
    <row r="46" spans="1:18" ht="15">
      <c r="A46" s="25">
        <v>30</v>
      </c>
      <c r="B46" s="67">
        <v>46</v>
      </c>
      <c r="C46" s="68">
        <v>108.97</v>
      </c>
      <c r="D46" s="68">
        <v>111.012</v>
      </c>
      <c r="E46" s="64">
        <f t="shared" si="11"/>
        <v>2.0420000000000016</v>
      </c>
      <c r="F46" s="64">
        <f t="shared" si="12"/>
        <v>3.6529999999999987</v>
      </c>
      <c r="G46" s="41">
        <f t="shared" si="13"/>
        <v>149.73646999999994</v>
      </c>
      <c r="H46" s="41">
        <f t="shared" si="14"/>
        <v>93.48026999999996</v>
      </c>
      <c r="I46" s="41">
        <f t="shared" si="10"/>
        <v>56.25619999999998</v>
      </c>
      <c r="J46" s="41">
        <f t="shared" si="15"/>
        <v>149.73646999999994</v>
      </c>
      <c r="K46" s="41">
        <f t="shared" si="16"/>
        <v>0.85468</v>
      </c>
      <c r="L46" s="65">
        <f t="shared" si="17"/>
        <v>35.0333332</v>
      </c>
      <c r="M46" s="44"/>
      <c r="N46" s="68">
        <v>52.591</v>
      </c>
      <c r="O46" s="68">
        <v>54.202</v>
      </c>
      <c r="P46" s="20">
        <f t="shared" si="18"/>
        <v>1.610999999999997</v>
      </c>
      <c r="Q46" s="41">
        <f t="shared" si="19"/>
        <v>96.90164999999982</v>
      </c>
      <c r="R46" s="25">
        <v>30</v>
      </c>
    </row>
    <row r="47" spans="1:18" ht="15">
      <c r="A47" s="39">
        <v>31</v>
      </c>
      <c r="B47" s="67">
        <v>30.6</v>
      </c>
      <c r="C47" s="22">
        <v>64.342</v>
      </c>
      <c r="D47" s="22">
        <v>68.883</v>
      </c>
      <c r="E47" s="64">
        <f t="shared" si="11"/>
        <v>4.540999999999997</v>
      </c>
      <c r="F47" s="64">
        <f t="shared" si="12"/>
        <v>6.046999999999997</v>
      </c>
      <c r="G47" s="41">
        <f t="shared" si="13"/>
        <v>247.8665299999999</v>
      </c>
      <c r="H47" s="41">
        <f t="shared" si="14"/>
        <v>154.74272999999994</v>
      </c>
      <c r="I47" s="41">
        <f t="shared" si="10"/>
        <v>93.12379999999996</v>
      </c>
      <c r="J47" s="41">
        <f t="shared" si="15"/>
        <v>247.8665299999999</v>
      </c>
      <c r="K47" s="41">
        <f t="shared" si="16"/>
        <v>0.568548</v>
      </c>
      <c r="L47" s="65">
        <f t="shared" si="17"/>
        <v>23.304782520000003</v>
      </c>
      <c r="M47" s="44"/>
      <c r="N47" s="24">
        <v>80.897</v>
      </c>
      <c r="O47" s="24">
        <v>82.403</v>
      </c>
      <c r="P47" s="20">
        <f t="shared" si="18"/>
        <v>1.5060000000000002</v>
      </c>
      <c r="Q47" s="41">
        <f t="shared" si="19"/>
        <v>90.58590000000001</v>
      </c>
      <c r="R47" s="66">
        <v>31</v>
      </c>
    </row>
    <row r="48" spans="1:18" ht="15">
      <c r="A48" s="25">
        <v>32</v>
      </c>
      <c r="B48" s="67">
        <v>45</v>
      </c>
      <c r="C48" s="22">
        <v>381.47</v>
      </c>
      <c r="D48" s="22">
        <v>386.23</v>
      </c>
      <c r="E48" s="64">
        <f t="shared" si="11"/>
        <v>4.759999999999991</v>
      </c>
      <c r="F48" s="64">
        <f t="shared" si="12"/>
        <v>8.40999999999999</v>
      </c>
      <c r="G48" s="41">
        <f t="shared" si="13"/>
        <v>344.72589999999957</v>
      </c>
      <c r="H48" s="41">
        <f t="shared" si="14"/>
        <v>215.21189999999973</v>
      </c>
      <c r="I48" s="41">
        <f t="shared" si="10"/>
        <v>129.51399999999984</v>
      </c>
      <c r="J48" s="41">
        <f t="shared" si="15"/>
        <v>344.72589999999957</v>
      </c>
      <c r="K48" s="41">
        <f t="shared" si="16"/>
        <v>0.8361</v>
      </c>
      <c r="L48" s="65">
        <f t="shared" si="17"/>
        <v>34.271739</v>
      </c>
      <c r="M48" s="44"/>
      <c r="N48" s="20">
        <v>34.36</v>
      </c>
      <c r="O48" s="20">
        <v>38.01</v>
      </c>
      <c r="P48" s="20">
        <f t="shared" si="18"/>
        <v>3.6499999999999986</v>
      </c>
      <c r="Q48" s="41">
        <f t="shared" si="19"/>
        <v>219.5474999999999</v>
      </c>
      <c r="R48" s="25">
        <v>32</v>
      </c>
    </row>
    <row r="49" spans="1:18" ht="15">
      <c r="A49" s="47">
        <v>33</v>
      </c>
      <c r="B49" s="67">
        <v>45.3</v>
      </c>
      <c r="C49" s="20">
        <v>167.315</v>
      </c>
      <c r="D49" s="20">
        <v>168.975</v>
      </c>
      <c r="E49" s="64">
        <f t="shared" si="11"/>
        <v>1.6599999999999966</v>
      </c>
      <c r="F49" s="64">
        <f t="shared" si="12"/>
        <v>1.9299999999999926</v>
      </c>
      <c r="G49" s="41">
        <f t="shared" si="13"/>
        <v>79.1106999999997</v>
      </c>
      <c r="H49" s="41">
        <f t="shared" si="14"/>
        <v>49.38869999999981</v>
      </c>
      <c r="I49" s="41">
        <f t="shared" si="10"/>
        <v>29.721999999999888</v>
      </c>
      <c r="J49" s="41">
        <f t="shared" si="15"/>
        <v>79.1106999999997</v>
      </c>
      <c r="K49" s="41">
        <f t="shared" si="16"/>
        <v>0.8416739999999999</v>
      </c>
      <c r="L49" s="65">
        <f t="shared" si="17"/>
        <v>34.50021726</v>
      </c>
      <c r="M49" s="44"/>
      <c r="N49" s="20">
        <v>89.504</v>
      </c>
      <c r="O49" s="20">
        <v>89.774</v>
      </c>
      <c r="P49" s="20">
        <f t="shared" si="18"/>
        <v>0.269999999999996</v>
      </c>
      <c r="Q49" s="41">
        <f t="shared" si="19"/>
        <v>16.24049999999976</v>
      </c>
      <c r="R49" s="47">
        <v>33</v>
      </c>
    </row>
    <row r="50" spans="1:18" ht="15">
      <c r="A50" s="25">
        <v>34</v>
      </c>
      <c r="B50" s="67">
        <v>30.1</v>
      </c>
      <c r="C50" s="20">
        <v>244.73</v>
      </c>
      <c r="D50" s="20">
        <v>246.42</v>
      </c>
      <c r="E50" s="64">
        <f t="shared" si="11"/>
        <v>1.6899999999999977</v>
      </c>
      <c r="F50" s="64">
        <f t="shared" si="12"/>
        <v>4.159999999999997</v>
      </c>
      <c r="G50" s="41">
        <f t="shared" si="13"/>
        <v>170.51839999999987</v>
      </c>
      <c r="H50" s="41">
        <f t="shared" si="14"/>
        <v>106.45439999999991</v>
      </c>
      <c r="I50" s="41">
        <f t="shared" si="10"/>
        <v>64.06399999999995</v>
      </c>
      <c r="J50" s="41">
        <f t="shared" si="15"/>
        <v>170.51839999999987</v>
      </c>
      <c r="K50" s="41">
        <f t="shared" si="16"/>
        <v>0.559258</v>
      </c>
      <c r="L50" s="65">
        <f t="shared" si="17"/>
        <v>22.92398542</v>
      </c>
      <c r="M50" s="44"/>
      <c r="N50" s="20">
        <v>20.28</v>
      </c>
      <c r="O50" s="20">
        <v>22.75</v>
      </c>
      <c r="P50" s="20">
        <f t="shared" si="18"/>
        <v>2.469999999999999</v>
      </c>
      <c r="Q50" s="41">
        <f t="shared" si="19"/>
        <v>148.57049999999992</v>
      </c>
      <c r="R50" s="25">
        <v>34</v>
      </c>
    </row>
    <row r="51" spans="1:18" ht="15">
      <c r="A51" s="25">
        <v>35</v>
      </c>
      <c r="B51" s="67">
        <v>45.2</v>
      </c>
      <c r="C51" s="20">
        <v>87.634</v>
      </c>
      <c r="D51" s="20">
        <v>94.407</v>
      </c>
      <c r="E51" s="64">
        <f t="shared" si="11"/>
        <v>6.772999999999996</v>
      </c>
      <c r="F51" s="64">
        <f t="shared" si="12"/>
        <v>10.583999999999996</v>
      </c>
      <c r="G51" s="41">
        <f t="shared" si="13"/>
        <v>433.83815999999985</v>
      </c>
      <c r="H51" s="41">
        <f t="shared" si="14"/>
        <v>270.8445599999999</v>
      </c>
      <c r="I51" s="41">
        <f t="shared" si="10"/>
        <v>162.99359999999993</v>
      </c>
      <c r="J51" s="41">
        <f t="shared" si="15"/>
        <v>433.8381599999998</v>
      </c>
      <c r="K51" s="41">
        <f t="shared" si="16"/>
        <v>0.839816</v>
      </c>
      <c r="L51" s="65">
        <f t="shared" si="17"/>
        <v>34.42405784</v>
      </c>
      <c r="M51" s="44"/>
      <c r="N51" s="20">
        <v>52.993</v>
      </c>
      <c r="O51" s="20">
        <v>56.804</v>
      </c>
      <c r="P51" s="20">
        <f t="shared" si="18"/>
        <v>3.811</v>
      </c>
      <c r="Q51" s="41">
        <f t="shared" si="19"/>
        <v>229.23165</v>
      </c>
      <c r="R51" s="25">
        <v>35</v>
      </c>
    </row>
    <row r="52" spans="1:18" ht="15">
      <c r="A52" s="37"/>
      <c r="B52" s="36">
        <f>SUM(B37:B51)</f>
        <v>607.6</v>
      </c>
      <c r="C52" s="37"/>
      <c r="D52" s="20"/>
      <c r="E52" s="69">
        <f>SUM(E37:E51)</f>
        <v>65.78700000000003</v>
      </c>
      <c r="F52" s="48">
        <f>SUM(F37:F51)</f>
        <v>98.53600000000003</v>
      </c>
      <c r="G52" s="41">
        <f>SUM(G37:G51)</f>
        <v>4038.990640000001</v>
      </c>
      <c r="H52" s="41">
        <f t="shared" si="14"/>
        <v>2521.536240000001</v>
      </c>
      <c r="I52" s="41">
        <f t="shared" si="10"/>
        <v>1517.4544000000005</v>
      </c>
      <c r="J52" s="41">
        <f t="shared" si="15"/>
        <v>4038.9906400000013</v>
      </c>
      <c r="K52" s="41">
        <f t="shared" si="16"/>
        <v>11.289208</v>
      </c>
      <c r="L52" s="65">
        <f t="shared" si="17"/>
        <v>462.74463592000006</v>
      </c>
      <c r="M52" s="44"/>
      <c r="N52" s="37"/>
      <c r="O52" s="25" t="s">
        <v>9</v>
      </c>
      <c r="P52" s="69">
        <f>SUM(P37:P51)</f>
        <v>32.74899999999999</v>
      </c>
      <c r="Q52" s="41">
        <f t="shared" si="19"/>
        <v>1969.8523499999992</v>
      </c>
      <c r="R52" s="37"/>
    </row>
    <row r="53" spans="1:18" ht="15">
      <c r="A53" s="37"/>
      <c r="B53" s="36"/>
      <c r="C53" s="37"/>
      <c r="D53" s="58"/>
      <c r="E53" s="70"/>
      <c r="F53" s="70"/>
      <c r="G53" s="59"/>
      <c r="H53" s="59"/>
      <c r="I53" s="59"/>
      <c r="J53" s="59"/>
      <c r="K53" s="59"/>
      <c r="L53" s="71"/>
      <c r="M53" s="44"/>
      <c r="N53" s="37"/>
      <c r="O53" s="52"/>
      <c r="P53" s="70"/>
      <c r="Q53" s="59"/>
      <c r="R53" s="37"/>
    </row>
    <row r="54" spans="1:18" ht="15">
      <c r="A54" s="37"/>
      <c r="B54" s="37"/>
      <c r="C54" s="37"/>
      <c r="D54" s="72"/>
      <c r="E54" s="37" t="s">
        <v>8</v>
      </c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</row>
    <row r="55" spans="1:18" ht="15">
      <c r="A55" s="37"/>
      <c r="B55" s="37"/>
      <c r="C55" s="37"/>
      <c r="D55" s="58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</row>
    <row r="56" spans="1:18" ht="15">
      <c r="A56" s="37"/>
      <c r="B56" s="37"/>
      <c r="C56" s="37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37"/>
      <c r="R56" s="37"/>
    </row>
    <row r="57" spans="1:18" ht="15">
      <c r="A57" s="52"/>
      <c r="B57" s="52"/>
      <c r="C57" s="52"/>
      <c r="D57" s="37"/>
      <c r="E57" s="37"/>
      <c r="F57" s="37"/>
      <c r="G57" s="37"/>
      <c r="H57" s="37"/>
      <c r="I57" s="37"/>
      <c r="J57" s="37"/>
      <c r="K57" s="52"/>
      <c r="L57" s="52"/>
      <c r="M57" s="52"/>
      <c r="N57" s="37"/>
      <c r="O57" s="37"/>
      <c r="P57" s="37"/>
      <c r="Q57" s="37"/>
      <c r="R57" s="37"/>
    </row>
    <row r="58" spans="1:18" ht="1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37"/>
    </row>
    <row r="59" spans="1:18" ht="15">
      <c r="A59" s="52"/>
      <c r="B59" s="60"/>
      <c r="C59" s="58"/>
      <c r="D59" s="58"/>
      <c r="E59" s="58"/>
      <c r="F59" s="58"/>
      <c r="G59" s="59"/>
      <c r="H59" s="59"/>
      <c r="I59" s="59"/>
      <c r="J59" s="59"/>
      <c r="K59" s="59"/>
      <c r="L59" s="59"/>
      <c r="M59" s="52"/>
      <c r="N59" s="58"/>
      <c r="O59" s="58"/>
      <c r="P59" s="58"/>
      <c r="Q59" s="59"/>
      <c r="R59" s="37"/>
    </row>
    <row r="60" spans="1:18" ht="15">
      <c r="A60" s="52"/>
      <c r="B60" s="60"/>
      <c r="C60" s="58"/>
      <c r="D60" s="58"/>
      <c r="E60" s="58"/>
      <c r="F60" s="58"/>
      <c r="G60" s="59"/>
      <c r="H60" s="59"/>
      <c r="I60" s="59"/>
      <c r="J60" s="59"/>
      <c r="K60" s="59"/>
      <c r="L60" s="59"/>
      <c r="M60" s="61"/>
      <c r="N60" s="58"/>
      <c r="O60" s="58"/>
      <c r="P60" s="58"/>
      <c r="Q60" s="59"/>
      <c r="R60" s="37"/>
    </row>
    <row r="61" spans="1:18" ht="15">
      <c r="A61" s="52"/>
      <c r="B61" s="56"/>
      <c r="C61" s="58"/>
      <c r="D61" s="58"/>
      <c r="E61" s="58"/>
      <c r="F61" s="58"/>
      <c r="G61" s="59"/>
      <c r="H61" s="59"/>
      <c r="I61" s="59"/>
      <c r="J61" s="59"/>
      <c r="K61" s="59"/>
      <c r="L61" s="59"/>
      <c r="M61" s="61"/>
      <c r="N61" s="58"/>
      <c r="O61" s="58"/>
      <c r="P61" s="58"/>
      <c r="Q61" s="59"/>
      <c r="R61" s="37"/>
    </row>
    <row r="62" spans="1:18" ht="15">
      <c r="A62" s="52"/>
      <c r="B62" s="60"/>
      <c r="C62" s="58"/>
      <c r="D62" s="58"/>
      <c r="E62" s="58"/>
      <c r="F62" s="58"/>
      <c r="G62" s="59"/>
      <c r="H62" s="59"/>
      <c r="I62" s="59"/>
      <c r="J62" s="59"/>
      <c r="K62" s="59"/>
      <c r="L62" s="59"/>
      <c r="M62" s="61"/>
      <c r="N62" s="58"/>
      <c r="O62" s="58"/>
      <c r="P62" s="58"/>
      <c r="Q62" s="59"/>
      <c r="R62" s="37"/>
    </row>
    <row r="63" spans="1:18" ht="15">
      <c r="A63" s="52"/>
      <c r="B63" s="60"/>
      <c r="C63" s="58"/>
      <c r="D63" s="58"/>
      <c r="E63" s="58"/>
      <c r="F63" s="58"/>
      <c r="G63" s="59"/>
      <c r="H63" s="59"/>
      <c r="I63" s="59"/>
      <c r="J63" s="59"/>
      <c r="K63" s="59"/>
      <c r="L63" s="59"/>
      <c r="M63" s="61"/>
      <c r="N63" s="58"/>
      <c r="O63" s="58"/>
      <c r="P63" s="58"/>
      <c r="Q63" s="59"/>
      <c r="R63" s="37"/>
    </row>
    <row r="64" spans="1:18" ht="15">
      <c r="A64" s="52"/>
      <c r="B64" s="60"/>
      <c r="C64" s="58"/>
      <c r="D64" s="58"/>
      <c r="E64" s="58"/>
      <c r="F64" s="58"/>
      <c r="G64" s="59"/>
      <c r="H64" s="59"/>
      <c r="I64" s="59"/>
      <c r="J64" s="59"/>
      <c r="K64" s="59"/>
      <c r="L64" s="59"/>
      <c r="M64" s="61"/>
      <c r="N64" s="58"/>
      <c r="O64" s="58"/>
      <c r="P64" s="58"/>
      <c r="Q64" s="59"/>
      <c r="R64" s="37"/>
    </row>
    <row r="65" spans="1:18" ht="15">
      <c r="A65" s="52"/>
      <c r="B65" s="60"/>
      <c r="C65" s="58"/>
      <c r="D65" s="58"/>
      <c r="E65" s="58"/>
      <c r="F65" s="58"/>
      <c r="G65" s="59"/>
      <c r="H65" s="59"/>
      <c r="I65" s="59"/>
      <c r="J65" s="59"/>
      <c r="K65" s="59"/>
      <c r="L65" s="59"/>
      <c r="M65" s="61"/>
      <c r="N65" s="58"/>
      <c r="O65" s="58"/>
      <c r="P65" s="58"/>
      <c r="Q65" s="59"/>
      <c r="R65" s="37"/>
    </row>
    <row r="66" spans="1:18" ht="15">
      <c r="A66" s="52"/>
      <c r="B66" s="60"/>
      <c r="C66" s="58"/>
      <c r="D66" s="58"/>
      <c r="E66" s="58"/>
      <c r="F66" s="58"/>
      <c r="G66" s="59"/>
      <c r="H66" s="59"/>
      <c r="I66" s="59"/>
      <c r="J66" s="59"/>
      <c r="K66" s="59"/>
      <c r="L66" s="59"/>
      <c r="M66" s="61"/>
      <c r="N66" s="58"/>
      <c r="O66" s="58"/>
      <c r="P66" s="58"/>
      <c r="Q66" s="59"/>
      <c r="R66" s="37"/>
    </row>
    <row r="67" spans="1:18" ht="15">
      <c r="A67" s="52"/>
      <c r="B67" s="60"/>
      <c r="C67" s="58"/>
      <c r="D67" s="58"/>
      <c r="E67" s="58"/>
      <c r="F67" s="58"/>
      <c r="G67" s="59"/>
      <c r="H67" s="59"/>
      <c r="I67" s="59"/>
      <c r="J67" s="59"/>
      <c r="K67" s="59"/>
      <c r="L67" s="59"/>
      <c r="M67" s="61"/>
      <c r="N67" s="58"/>
      <c r="O67" s="58"/>
      <c r="P67" s="58"/>
      <c r="Q67" s="59"/>
      <c r="R67" s="37"/>
    </row>
    <row r="68" spans="1:18" ht="15">
      <c r="A68" s="36" t="s">
        <v>5</v>
      </c>
      <c r="B68" s="36"/>
      <c r="C68" s="36"/>
      <c r="D68" s="25" t="s">
        <v>30</v>
      </c>
      <c r="E68" s="36" t="s">
        <v>27</v>
      </c>
      <c r="F68" s="36"/>
      <c r="G68" s="25" t="s">
        <v>6</v>
      </c>
      <c r="H68" s="25" t="s">
        <v>23</v>
      </c>
      <c r="I68" s="25" t="s">
        <v>22</v>
      </c>
      <c r="J68" s="25" t="s">
        <v>12</v>
      </c>
      <c r="K68" s="25" t="s">
        <v>26</v>
      </c>
      <c r="L68" s="25" t="s">
        <v>6</v>
      </c>
      <c r="M68" s="36"/>
      <c r="N68" s="36" t="s">
        <v>7</v>
      </c>
      <c r="O68" s="36"/>
      <c r="P68" s="25" t="s">
        <v>30</v>
      </c>
      <c r="Q68" s="36" t="s">
        <v>27</v>
      </c>
      <c r="R68" s="37"/>
    </row>
    <row r="69" spans="1:18" ht="15">
      <c r="A69" s="25" t="s">
        <v>0</v>
      </c>
      <c r="B69" s="25" t="s">
        <v>1</v>
      </c>
      <c r="C69" s="25" t="s">
        <v>2</v>
      </c>
      <c r="D69" s="25" t="s">
        <v>3</v>
      </c>
      <c r="E69" s="38" t="s">
        <v>4</v>
      </c>
      <c r="F69" s="38" t="s">
        <v>10</v>
      </c>
      <c r="G69" s="25">
        <v>40.99</v>
      </c>
      <c r="H69" s="25">
        <v>25.59</v>
      </c>
      <c r="I69" s="25">
        <v>15.4</v>
      </c>
      <c r="J69" s="25" t="s">
        <v>6</v>
      </c>
      <c r="K69" s="25" t="s">
        <v>32</v>
      </c>
      <c r="L69" s="25" t="s">
        <v>18</v>
      </c>
      <c r="M69" s="36"/>
      <c r="N69" s="25" t="s">
        <v>2</v>
      </c>
      <c r="O69" s="25" t="s">
        <v>3</v>
      </c>
      <c r="P69" s="38" t="s">
        <v>4</v>
      </c>
      <c r="Q69" s="25">
        <v>60.15</v>
      </c>
      <c r="R69" s="25" t="s">
        <v>0</v>
      </c>
    </row>
    <row r="70" spans="1:18" ht="15">
      <c r="A70" s="25">
        <v>36</v>
      </c>
      <c r="B70" s="67">
        <v>42.9</v>
      </c>
      <c r="C70" s="22">
        <v>195.616</v>
      </c>
      <c r="D70" s="22">
        <v>199.724</v>
      </c>
      <c r="E70" s="64">
        <f>D70-C70</f>
        <v>4.107999999999976</v>
      </c>
      <c r="F70" s="64">
        <f>E70+P70</f>
        <v>6.808999999999983</v>
      </c>
      <c r="G70" s="41">
        <f>40.99*F70</f>
        <v>279.1009099999993</v>
      </c>
      <c r="H70" s="41">
        <f>25.59*F70</f>
        <v>174.24230999999958</v>
      </c>
      <c r="I70" s="41">
        <f aca="true" t="shared" si="20" ref="I70:I84">15.4*F70</f>
        <v>104.85859999999974</v>
      </c>
      <c r="J70" s="41">
        <f>H70+I70</f>
        <v>279.1009099999993</v>
      </c>
      <c r="K70" s="41">
        <f>0.01858*B70</f>
        <v>0.797082</v>
      </c>
      <c r="L70" s="41">
        <f>K70*40.99</f>
        <v>32.67239118</v>
      </c>
      <c r="M70" s="62"/>
      <c r="N70" s="22">
        <v>121.407</v>
      </c>
      <c r="O70" s="22">
        <v>124.108</v>
      </c>
      <c r="P70" s="20">
        <f>O70-N70</f>
        <v>2.7010000000000076</v>
      </c>
      <c r="Q70" s="41">
        <f>60.15*P70</f>
        <v>162.46515000000045</v>
      </c>
      <c r="R70" s="25">
        <v>36</v>
      </c>
    </row>
    <row r="71" spans="1:18" ht="15">
      <c r="A71" s="45">
        <v>37</v>
      </c>
      <c r="B71" s="67">
        <v>30.1</v>
      </c>
      <c r="C71" s="20">
        <v>71.926</v>
      </c>
      <c r="D71" s="20">
        <v>75.452</v>
      </c>
      <c r="E71" s="64">
        <f aca="true" t="shared" si="21" ref="E71:E84">D71-C71</f>
        <v>3.5259999999999962</v>
      </c>
      <c r="F71" s="64">
        <f aca="true" t="shared" si="22" ref="F71:F84">E71+P71</f>
        <v>3.620999999999995</v>
      </c>
      <c r="G71" s="41">
        <f aca="true" t="shared" si="23" ref="G71:G84">40.99*F71</f>
        <v>148.4247899999998</v>
      </c>
      <c r="H71" s="41">
        <f aca="true" t="shared" si="24" ref="H71:H85">25.59*F71</f>
        <v>92.66138999999987</v>
      </c>
      <c r="I71" s="41">
        <f t="shared" si="20"/>
        <v>55.763399999999926</v>
      </c>
      <c r="J71" s="41">
        <f aca="true" t="shared" si="25" ref="J71:J85">H71+I71</f>
        <v>148.4247899999998</v>
      </c>
      <c r="K71" s="41">
        <f aca="true" t="shared" si="26" ref="K71:K85">0.01858*B71</f>
        <v>0.559258</v>
      </c>
      <c r="L71" s="41">
        <f aca="true" t="shared" si="27" ref="L71:L85">K71*40.99</f>
        <v>22.92398542</v>
      </c>
      <c r="M71" s="58"/>
      <c r="N71" s="20">
        <v>41.112</v>
      </c>
      <c r="O71" s="20">
        <v>41.207</v>
      </c>
      <c r="P71" s="20">
        <f aca="true" t="shared" si="28" ref="P71:P84">O71-N71</f>
        <v>0.09499999999999886</v>
      </c>
      <c r="Q71" s="41">
        <f aca="true" t="shared" si="29" ref="Q71:Q85">60.15*P71</f>
        <v>5.714249999999931</v>
      </c>
      <c r="R71" s="25">
        <v>37</v>
      </c>
    </row>
    <row r="72" spans="1:18" ht="15">
      <c r="A72" s="66">
        <v>38</v>
      </c>
      <c r="B72" s="67">
        <v>45.5</v>
      </c>
      <c r="C72" s="21">
        <v>254</v>
      </c>
      <c r="D72" s="21">
        <v>256</v>
      </c>
      <c r="E72" s="64">
        <f t="shared" si="21"/>
        <v>2</v>
      </c>
      <c r="F72" s="64">
        <f t="shared" si="22"/>
        <v>3</v>
      </c>
      <c r="G72" s="41">
        <f t="shared" si="23"/>
        <v>122.97</v>
      </c>
      <c r="H72" s="41">
        <f t="shared" si="24"/>
        <v>76.77</v>
      </c>
      <c r="I72" s="41">
        <f t="shared" si="20"/>
        <v>46.2</v>
      </c>
      <c r="J72" s="41">
        <f t="shared" si="25"/>
        <v>122.97</v>
      </c>
      <c r="K72" s="41">
        <f t="shared" si="26"/>
        <v>0.84539</v>
      </c>
      <c r="L72" s="41">
        <f t="shared" si="27"/>
        <v>34.6525361</v>
      </c>
      <c r="M72" s="75"/>
      <c r="N72" s="21">
        <v>203</v>
      </c>
      <c r="O72" s="21">
        <v>204</v>
      </c>
      <c r="P72" s="20">
        <f t="shared" si="28"/>
        <v>1</v>
      </c>
      <c r="Q72" s="41">
        <f t="shared" si="29"/>
        <v>60.15</v>
      </c>
      <c r="R72" s="43">
        <v>38</v>
      </c>
    </row>
    <row r="73" spans="1:18" ht="15">
      <c r="A73" s="25">
        <v>39</v>
      </c>
      <c r="B73" s="67">
        <v>45.1</v>
      </c>
      <c r="C73" s="24">
        <v>0.125</v>
      </c>
      <c r="D73" s="24">
        <v>8.751</v>
      </c>
      <c r="E73" s="64">
        <f t="shared" si="21"/>
        <v>8.626</v>
      </c>
      <c r="F73" s="64">
        <f t="shared" si="22"/>
        <v>15.827</v>
      </c>
      <c r="G73" s="41">
        <f t="shared" si="23"/>
        <v>648.74873</v>
      </c>
      <c r="H73" s="41">
        <f t="shared" si="24"/>
        <v>405.01293</v>
      </c>
      <c r="I73" s="41">
        <f t="shared" si="20"/>
        <v>243.7358</v>
      </c>
      <c r="J73" s="41">
        <f t="shared" si="25"/>
        <v>648.74873</v>
      </c>
      <c r="K73" s="41">
        <f t="shared" si="26"/>
        <v>0.837958</v>
      </c>
      <c r="L73" s="41">
        <f t="shared" si="27"/>
        <v>34.34789842</v>
      </c>
      <c r="M73" s="58"/>
      <c r="N73" s="20">
        <v>56.271</v>
      </c>
      <c r="O73" s="20">
        <v>63.472</v>
      </c>
      <c r="P73" s="20">
        <f t="shared" si="28"/>
        <v>7.2010000000000005</v>
      </c>
      <c r="Q73" s="41">
        <f t="shared" si="29"/>
        <v>433.14015</v>
      </c>
      <c r="R73" s="25">
        <v>39</v>
      </c>
    </row>
    <row r="74" spans="1:18" ht="15">
      <c r="A74" s="43">
        <v>40</v>
      </c>
      <c r="B74" s="67">
        <v>30.2</v>
      </c>
      <c r="C74" s="20">
        <v>259.51</v>
      </c>
      <c r="D74" s="20">
        <v>262.105</v>
      </c>
      <c r="E74" s="64">
        <f t="shared" si="21"/>
        <v>2.5950000000000273</v>
      </c>
      <c r="F74" s="64">
        <f t="shared" si="22"/>
        <v>4.580000000000041</v>
      </c>
      <c r="G74" s="41">
        <f t="shared" si="23"/>
        <v>187.7342000000017</v>
      </c>
      <c r="H74" s="41">
        <f t="shared" si="24"/>
        <v>117.20220000000104</v>
      </c>
      <c r="I74" s="41">
        <f t="shared" si="20"/>
        <v>70.53200000000064</v>
      </c>
      <c r="J74" s="41">
        <f t="shared" si="25"/>
        <v>187.7342000000017</v>
      </c>
      <c r="K74" s="41">
        <f t="shared" si="26"/>
        <v>0.561116</v>
      </c>
      <c r="L74" s="41">
        <f t="shared" si="27"/>
        <v>23.000144839999997</v>
      </c>
      <c r="M74" s="58"/>
      <c r="N74" s="20">
        <v>310</v>
      </c>
      <c r="O74" s="20">
        <v>311.985</v>
      </c>
      <c r="P74" s="20">
        <f t="shared" si="28"/>
        <v>1.9850000000000136</v>
      </c>
      <c r="Q74" s="41">
        <f t="shared" si="29"/>
        <v>119.39775000000081</v>
      </c>
      <c r="R74" s="43">
        <v>40</v>
      </c>
    </row>
    <row r="75" spans="1:18" ht="15">
      <c r="A75" s="25">
        <v>41</v>
      </c>
      <c r="B75" s="67">
        <v>45.2</v>
      </c>
      <c r="C75" s="20">
        <v>152.76</v>
      </c>
      <c r="D75" s="20">
        <v>156.525</v>
      </c>
      <c r="E75" s="64">
        <f t="shared" si="21"/>
        <v>3.765000000000015</v>
      </c>
      <c r="F75" s="64">
        <f t="shared" si="22"/>
        <v>6.237000000000009</v>
      </c>
      <c r="G75" s="41">
        <f t="shared" si="23"/>
        <v>255.65463000000037</v>
      </c>
      <c r="H75" s="41">
        <f t="shared" si="24"/>
        <v>159.60483000000022</v>
      </c>
      <c r="I75" s="41">
        <f t="shared" si="20"/>
        <v>96.04980000000015</v>
      </c>
      <c r="J75" s="41">
        <f t="shared" si="25"/>
        <v>255.65463000000037</v>
      </c>
      <c r="K75" s="41">
        <f t="shared" si="26"/>
        <v>0.839816</v>
      </c>
      <c r="L75" s="41">
        <f t="shared" si="27"/>
        <v>34.42405784</v>
      </c>
      <c r="M75" s="58"/>
      <c r="N75" s="20">
        <v>66.769</v>
      </c>
      <c r="O75" s="20">
        <v>69.241</v>
      </c>
      <c r="P75" s="20">
        <f t="shared" si="28"/>
        <v>2.471999999999994</v>
      </c>
      <c r="Q75" s="41">
        <f t="shared" si="29"/>
        <v>148.69079999999965</v>
      </c>
      <c r="R75" s="25">
        <v>41</v>
      </c>
    </row>
    <row r="76" spans="1:18" ht="15">
      <c r="A76" s="43">
        <v>42</v>
      </c>
      <c r="B76" s="67">
        <v>45.1</v>
      </c>
      <c r="C76" s="20">
        <v>15.472</v>
      </c>
      <c r="D76" s="20">
        <v>18.662</v>
      </c>
      <c r="E76" s="64">
        <f t="shared" si="21"/>
        <v>3.1899999999999995</v>
      </c>
      <c r="F76" s="64">
        <f t="shared" si="22"/>
        <v>4.894</v>
      </c>
      <c r="G76" s="41">
        <f t="shared" si="23"/>
        <v>200.60506</v>
      </c>
      <c r="H76" s="41">
        <f t="shared" si="24"/>
        <v>125.23746</v>
      </c>
      <c r="I76" s="41">
        <f t="shared" si="20"/>
        <v>75.36760000000001</v>
      </c>
      <c r="J76" s="41">
        <f t="shared" si="25"/>
        <v>200.60506</v>
      </c>
      <c r="K76" s="41">
        <f t="shared" si="26"/>
        <v>0.837958</v>
      </c>
      <c r="L76" s="41">
        <f t="shared" si="27"/>
        <v>34.34789842</v>
      </c>
      <c r="M76" s="58"/>
      <c r="N76" s="20">
        <v>1.436</v>
      </c>
      <c r="O76" s="20">
        <v>3.14</v>
      </c>
      <c r="P76" s="20">
        <f t="shared" si="28"/>
        <v>1.7040000000000002</v>
      </c>
      <c r="Q76" s="41">
        <f t="shared" si="29"/>
        <v>102.49560000000001</v>
      </c>
      <c r="R76" s="43">
        <v>42</v>
      </c>
    </row>
    <row r="77" spans="1:18" ht="15">
      <c r="A77" s="25">
        <v>43</v>
      </c>
      <c r="B77" s="67">
        <v>30</v>
      </c>
      <c r="C77" s="20">
        <v>74.817</v>
      </c>
      <c r="D77" s="20">
        <v>75.711</v>
      </c>
      <c r="E77" s="64">
        <f t="shared" si="21"/>
        <v>0.8940000000000055</v>
      </c>
      <c r="F77" s="64">
        <f t="shared" si="22"/>
        <v>1.1630000000000056</v>
      </c>
      <c r="G77" s="41">
        <f t="shared" si="23"/>
        <v>47.67137000000023</v>
      </c>
      <c r="H77" s="41">
        <f t="shared" si="24"/>
        <v>29.761170000000142</v>
      </c>
      <c r="I77" s="41">
        <f t="shared" si="20"/>
        <v>17.910200000000085</v>
      </c>
      <c r="J77" s="41">
        <f t="shared" si="25"/>
        <v>47.67137000000022</v>
      </c>
      <c r="K77" s="41">
        <f t="shared" si="26"/>
        <v>0.5574</v>
      </c>
      <c r="L77" s="41">
        <f t="shared" si="27"/>
        <v>22.847826</v>
      </c>
      <c r="M77" s="58"/>
      <c r="N77" s="20">
        <v>7.614</v>
      </c>
      <c r="O77" s="20">
        <v>7.883</v>
      </c>
      <c r="P77" s="20">
        <f t="shared" si="28"/>
        <v>0.26900000000000013</v>
      </c>
      <c r="Q77" s="41">
        <f t="shared" si="29"/>
        <v>16.180350000000008</v>
      </c>
      <c r="R77" s="25">
        <v>43</v>
      </c>
    </row>
    <row r="78" spans="1:18" ht="15">
      <c r="A78" s="25">
        <v>44</v>
      </c>
      <c r="B78" s="67">
        <v>46.2</v>
      </c>
      <c r="C78" s="22">
        <v>139.841</v>
      </c>
      <c r="D78" s="22">
        <v>147.525</v>
      </c>
      <c r="E78" s="64">
        <f t="shared" si="21"/>
        <v>7.6839999999999975</v>
      </c>
      <c r="F78" s="64">
        <f t="shared" si="22"/>
        <v>10.180999999999997</v>
      </c>
      <c r="G78" s="41">
        <f t="shared" si="23"/>
        <v>417.31918999999994</v>
      </c>
      <c r="H78" s="41">
        <f t="shared" si="24"/>
        <v>260.53178999999994</v>
      </c>
      <c r="I78" s="41">
        <f t="shared" si="20"/>
        <v>156.78739999999996</v>
      </c>
      <c r="J78" s="41">
        <f t="shared" si="25"/>
        <v>417.31918999999994</v>
      </c>
      <c r="K78" s="41">
        <f t="shared" si="26"/>
        <v>0.858396</v>
      </c>
      <c r="L78" s="41">
        <f t="shared" si="27"/>
        <v>35.18565204</v>
      </c>
      <c r="M78" s="58"/>
      <c r="N78" s="20">
        <v>110.503</v>
      </c>
      <c r="O78" s="20">
        <v>113</v>
      </c>
      <c r="P78" s="20">
        <f t="shared" si="28"/>
        <v>2.497</v>
      </c>
      <c r="Q78" s="41">
        <f t="shared" si="29"/>
        <v>150.19455</v>
      </c>
      <c r="R78" s="25">
        <v>44</v>
      </c>
    </row>
    <row r="79" spans="1:18" ht="15">
      <c r="A79" s="25">
        <v>45</v>
      </c>
      <c r="B79" s="67">
        <v>45</v>
      </c>
      <c r="C79" s="23">
        <v>19</v>
      </c>
      <c r="D79" s="22">
        <v>20.2</v>
      </c>
      <c r="E79" s="64">
        <f t="shared" si="21"/>
        <v>1.1999999999999993</v>
      </c>
      <c r="F79" s="64">
        <f t="shared" si="22"/>
        <v>1.8999999999999986</v>
      </c>
      <c r="G79" s="41">
        <f t="shared" si="23"/>
        <v>77.88099999999994</v>
      </c>
      <c r="H79" s="41">
        <f t="shared" si="24"/>
        <v>48.62099999999997</v>
      </c>
      <c r="I79" s="41">
        <f t="shared" si="20"/>
        <v>29.25999999999998</v>
      </c>
      <c r="J79" s="41">
        <f t="shared" si="25"/>
        <v>77.88099999999994</v>
      </c>
      <c r="K79" s="41">
        <f t="shared" si="26"/>
        <v>0.8361</v>
      </c>
      <c r="L79" s="41">
        <f t="shared" si="27"/>
        <v>34.271739</v>
      </c>
      <c r="M79" s="86"/>
      <c r="N79" s="23">
        <v>20</v>
      </c>
      <c r="O79" s="22">
        <v>20.7</v>
      </c>
      <c r="P79" s="20">
        <f t="shared" si="28"/>
        <v>0.6999999999999993</v>
      </c>
      <c r="Q79" s="41">
        <f t="shared" si="29"/>
        <v>42.104999999999954</v>
      </c>
      <c r="R79" s="25">
        <v>45</v>
      </c>
    </row>
    <row r="80" spans="1:18" ht="15">
      <c r="A80" s="25">
        <v>46</v>
      </c>
      <c r="B80" s="67">
        <v>29.8</v>
      </c>
      <c r="C80" s="22">
        <v>161.303</v>
      </c>
      <c r="D80" s="22">
        <v>162.521</v>
      </c>
      <c r="E80" s="64">
        <f t="shared" si="21"/>
        <v>1.2179999999999893</v>
      </c>
      <c r="F80" s="64">
        <f t="shared" si="22"/>
        <v>1.9359999999999893</v>
      </c>
      <c r="G80" s="41">
        <f t="shared" si="23"/>
        <v>79.35663999999956</v>
      </c>
      <c r="H80" s="41">
        <f t="shared" si="24"/>
        <v>49.54223999999972</v>
      </c>
      <c r="I80" s="41">
        <f t="shared" si="20"/>
        <v>29.814399999999836</v>
      </c>
      <c r="J80" s="41">
        <f t="shared" si="25"/>
        <v>79.35663999999956</v>
      </c>
      <c r="K80" s="41">
        <f t="shared" si="26"/>
        <v>0.553684</v>
      </c>
      <c r="L80" s="41">
        <f t="shared" si="27"/>
        <v>22.69550716</v>
      </c>
      <c r="M80" s="58"/>
      <c r="N80" s="20">
        <v>11.601</v>
      </c>
      <c r="O80" s="20">
        <v>12.319</v>
      </c>
      <c r="P80" s="20">
        <f t="shared" si="28"/>
        <v>0.718</v>
      </c>
      <c r="Q80" s="41">
        <f t="shared" si="29"/>
        <v>43.1877</v>
      </c>
      <c r="R80" s="25">
        <v>46</v>
      </c>
    </row>
    <row r="81" spans="1:18" ht="15">
      <c r="A81" s="25">
        <v>47</v>
      </c>
      <c r="B81" s="67">
        <v>45.4</v>
      </c>
      <c r="C81" s="20">
        <v>105.216</v>
      </c>
      <c r="D81" s="20">
        <v>107.216</v>
      </c>
      <c r="E81" s="64">
        <f t="shared" si="21"/>
        <v>2</v>
      </c>
      <c r="F81" s="64">
        <f t="shared" si="22"/>
        <v>2.76</v>
      </c>
      <c r="G81" s="41">
        <f t="shared" si="23"/>
        <v>113.13239999999999</v>
      </c>
      <c r="H81" s="41">
        <f t="shared" si="24"/>
        <v>70.6284</v>
      </c>
      <c r="I81" s="41">
        <f t="shared" si="20"/>
        <v>42.504</v>
      </c>
      <c r="J81" s="41">
        <f t="shared" si="25"/>
        <v>113.13239999999999</v>
      </c>
      <c r="K81" s="41">
        <f t="shared" si="26"/>
        <v>0.843532</v>
      </c>
      <c r="L81" s="41">
        <f t="shared" si="27"/>
        <v>34.57637668</v>
      </c>
      <c r="M81" s="58"/>
      <c r="N81" s="20">
        <v>11.601</v>
      </c>
      <c r="O81" s="20">
        <v>12.361</v>
      </c>
      <c r="P81" s="20">
        <f t="shared" si="28"/>
        <v>0.7599999999999998</v>
      </c>
      <c r="Q81" s="41">
        <f t="shared" si="29"/>
        <v>45.713999999999984</v>
      </c>
      <c r="R81" s="25">
        <v>47</v>
      </c>
    </row>
    <row r="82" spans="1:18" ht="15">
      <c r="A82" s="25">
        <v>48</v>
      </c>
      <c r="B82" s="67">
        <v>44.2</v>
      </c>
      <c r="C82" s="20">
        <v>92.249</v>
      </c>
      <c r="D82" s="20">
        <v>93.5</v>
      </c>
      <c r="E82" s="64">
        <f t="shared" si="21"/>
        <v>1.2510000000000048</v>
      </c>
      <c r="F82" s="64">
        <f t="shared" si="22"/>
        <v>2.7830000000000013</v>
      </c>
      <c r="G82" s="41">
        <f t="shared" si="23"/>
        <v>114.07517000000006</v>
      </c>
      <c r="H82" s="41">
        <f t="shared" si="24"/>
        <v>71.21697000000003</v>
      </c>
      <c r="I82" s="41">
        <f t="shared" si="20"/>
        <v>42.85820000000002</v>
      </c>
      <c r="J82" s="41">
        <f t="shared" si="25"/>
        <v>114.07517000000004</v>
      </c>
      <c r="K82" s="41">
        <f t="shared" si="26"/>
        <v>0.8212360000000001</v>
      </c>
      <c r="L82" s="41">
        <f t="shared" si="27"/>
        <v>33.662463640000006</v>
      </c>
      <c r="M82" s="58"/>
      <c r="N82" s="20">
        <v>83.468</v>
      </c>
      <c r="O82" s="20">
        <v>85</v>
      </c>
      <c r="P82" s="20">
        <f t="shared" si="28"/>
        <v>1.5319999999999965</v>
      </c>
      <c r="Q82" s="41">
        <f t="shared" si="29"/>
        <v>92.14979999999979</v>
      </c>
      <c r="R82" s="25">
        <v>48</v>
      </c>
    </row>
    <row r="83" spans="1:18" ht="15">
      <c r="A83" s="25">
        <v>49</v>
      </c>
      <c r="B83" s="67">
        <v>30.1</v>
      </c>
      <c r="C83" s="20">
        <v>162</v>
      </c>
      <c r="D83" s="20">
        <v>165</v>
      </c>
      <c r="E83" s="64">
        <f t="shared" si="21"/>
        <v>3</v>
      </c>
      <c r="F83" s="64">
        <f t="shared" si="22"/>
        <v>5</v>
      </c>
      <c r="G83" s="41">
        <f t="shared" si="23"/>
        <v>204.95000000000002</v>
      </c>
      <c r="H83" s="41">
        <f t="shared" si="24"/>
        <v>127.95</v>
      </c>
      <c r="I83" s="41">
        <f t="shared" si="20"/>
        <v>77</v>
      </c>
      <c r="J83" s="41">
        <f t="shared" si="25"/>
        <v>204.95</v>
      </c>
      <c r="K83" s="41">
        <f t="shared" si="26"/>
        <v>0.559258</v>
      </c>
      <c r="L83" s="41">
        <f t="shared" si="27"/>
        <v>22.92398542</v>
      </c>
      <c r="M83" s="58"/>
      <c r="N83" s="20">
        <v>102</v>
      </c>
      <c r="O83" s="20">
        <v>104</v>
      </c>
      <c r="P83" s="20">
        <f t="shared" si="28"/>
        <v>2</v>
      </c>
      <c r="Q83" s="41">
        <f t="shared" si="29"/>
        <v>120.3</v>
      </c>
      <c r="R83" s="25">
        <v>49</v>
      </c>
    </row>
    <row r="84" spans="1:18" ht="15">
      <c r="A84" s="25">
        <v>50</v>
      </c>
      <c r="B84" s="67">
        <v>45.3</v>
      </c>
      <c r="C84" s="20">
        <v>289</v>
      </c>
      <c r="D84" s="20">
        <v>294</v>
      </c>
      <c r="E84" s="64">
        <f t="shared" si="21"/>
        <v>5</v>
      </c>
      <c r="F84" s="64">
        <f t="shared" si="22"/>
        <v>9</v>
      </c>
      <c r="G84" s="41">
        <f t="shared" si="23"/>
        <v>368.91</v>
      </c>
      <c r="H84" s="41">
        <f t="shared" si="24"/>
        <v>230.31</v>
      </c>
      <c r="I84" s="41">
        <f t="shared" si="20"/>
        <v>138.6</v>
      </c>
      <c r="J84" s="41">
        <f t="shared" si="25"/>
        <v>368.90999999999997</v>
      </c>
      <c r="K84" s="41">
        <f t="shared" si="26"/>
        <v>0.8416739999999999</v>
      </c>
      <c r="L84" s="41">
        <f t="shared" si="27"/>
        <v>34.50021726</v>
      </c>
      <c r="M84" s="58"/>
      <c r="N84" s="20">
        <v>277</v>
      </c>
      <c r="O84" s="20">
        <v>281</v>
      </c>
      <c r="P84" s="20">
        <f t="shared" si="28"/>
        <v>4</v>
      </c>
      <c r="Q84" s="41">
        <f t="shared" si="29"/>
        <v>240.6</v>
      </c>
      <c r="R84" s="25">
        <v>50</v>
      </c>
    </row>
    <row r="85" spans="1:18" ht="15">
      <c r="A85" s="37"/>
      <c r="B85" s="36">
        <f>SUM(B70:B84)</f>
        <v>600.1</v>
      </c>
      <c r="C85" s="37"/>
      <c r="D85" s="25"/>
      <c r="E85" s="48">
        <f>SUM(E70:E84)</f>
        <v>50.057</v>
      </c>
      <c r="F85" s="48">
        <f>SUM(F70:F84)</f>
        <v>79.691</v>
      </c>
      <c r="G85" s="41">
        <f>SUM(G70:G84)</f>
        <v>3266.5340900000006</v>
      </c>
      <c r="H85" s="41">
        <f t="shared" si="24"/>
        <v>2039.29269</v>
      </c>
      <c r="I85" s="41">
        <f>SUM(I70:I84)</f>
        <v>1227.2414000000003</v>
      </c>
      <c r="J85" s="41">
        <f t="shared" si="25"/>
        <v>3266.53409</v>
      </c>
      <c r="K85" s="41">
        <f t="shared" si="26"/>
        <v>11.149858</v>
      </c>
      <c r="L85" s="41">
        <f t="shared" si="27"/>
        <v>457.03267942</v>
      </c>
      <c r="M85" s="59"/>
      <c r="N85" s="37"/>
      <c r="O85" s="25"/>
      <c r="P85" s="69">
        <f>SUM(P70:P84)</f>
        <v>29.634000000000007</v>
      </c>
      <c r="Q85" s="41">
        <f t="shared" si="29"/>
        <v>1782.4851000000003</v>
      </c>
      <c r="R85" s="37"/>
    </row>
    <row r="86" spans="1:18" ht="15">
      <c r="A86" s="37"/>
      <c r="B86" s="37"/>
      <c r="C86" s="37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37"/>
    </row>
    <row r="87" spans="1:18" ht="15">
      <c r="A87" s="37"/>
      <c r="B87" s="37"/>
      <c r="C87" s="37"/>
      <c r="D87" s="15"/>
      <c r="E87" s="15"/>
      <c r="F87" s="15"/>
      <c r="G87" s="15"/>
      <c r="H87" s="15"/>
      <c r="I87" s="49"/>
      <c r="J87" s="49"/>
      <c r="K87" s="49"/>
      <c r="L87" s="49"/>
      <c r="M87" s="49"/>
      <c r="N87" s="49"/>
      <c r="O87" s="49"/>
      <c r="P87" s="49"/>
      <c r="Q87" s="49"/>
      <c r="R87" s="37"/>
    </row>
    <row r="88" spans="1:18" ht="15">
      <c r="A88" s="55"/>
      <c r="B88" s="55"/>
      <c r="C88" s="55"/>
      <c r="D88" s="49"/>
      <c r="E88" s="49"/>
      <c r="F88" s="49"/>
      <c r="G88" s="49"/>
      <c r="H88" s="49"/>
      <c r="I88" s="49"/>
      <c r="J88" s="49"/>
      <c r="K88" s="49"/>
      <c r="L88" s="49"/>
      <c r="M88" s="73"/>
      <c r="N88" s="49"/>
      <c r="O88" s="49"/>
      <c r="P88" s="49"/>
      <c r="Q88" s="49"/>
      <c r="R88" s="37"/>
    </row>
    <row r="89" spans="1:18" ht="1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37"/>
    </row>
    <row r="90" spans="1:18" ht="15">
      <c r="A90" s="55"/>
      <c r="B90" s="74"/>
      <c r="C90" s="53"/>
      <c r="D90" s="75"/>
      <c r="E90" s="57"/>
      <c r="F90" s="57"/>
      <c r="G90" s="71"/>
      <c r="H90" s="71"/>
      <c r="I90" s="71"/>
      <c r="J90" s="71"/>
      <c r="K90" s="71"/>
      <c r="L90" s="71"/>
      <c r="M90" s="55"/>
      <c r="N90" s="53"/>
      <c r="O90" s="53"/>
      <c r="P90" s="57"/>
      <c r="Q90" s="71"/>
      <c r="R90" s="37"/>
    </row>
    <row r="91" spans="1:18" ht="15">
      <c r="A91" s="55"/>
      <c r="B91" s="74"/>
      <c r="C91" s="57"/>
      <c r="D91" s="57"/>
      <c r="E91" s="57"/>
      <c r="F91" s="57"/>
      <c r="G91" s="71" t="s">
        <v>31</v>
      </c>
      <c r="H91" s="71"/>
      <c r="I91" s="71"/>
      <c r="J91" s="71"/>
      <c r="K91" s="71"/>
      <c r="L91" s="71"/>
      <c r="M91" s="54"/>
      <c r="N91" s="57"/>
      <c r="O91" s="57"/>
      <c r="P91" s="57"/>
      <c r="Q91" s="71"/>
      <c r="R91" s="37"/>
    </row>
    <row r="92" spans="1:18" ht="15">
      <c r="A92" s="55"/>
      <c r="B92" s="74"/>
      <c r="C92" s="57"/>
      <c r="D92" s="57"/>
      <c r="E92" s="57"/>
      <c r="F92" s="57"/>
      <c r="G92" s="71"/>
      <c r="H92" s="71"/>
      <c r="I92" s="71"/>
      <c r="J92" s="71"/>
      <c r="K92" s="71"/>
      <c r="L92" s="71"/>
      <c r="M92" s="54"/>
      <c r="N92" s="57"/>
      <c r="O92" s="57"/>
      <c r="P92" s="57"/>
      <c r="Q92" s="71"/>
      <c r="R92" s="37"/>
    </row>
    <row r="93" spans="1:18" ht="15">
      <c r="A93" s="55"/>
      <c r="B93" s="74"/>
      <c r="C93" s="57"/>
      <c r="D93" s="57"/>
      <c r="E93" s="57"/>
      <c r="F93" s="57"/>
      <c r="G93" s="71"/>
      <c r="H93" s="71"/>
      <c r="I93" s="71"/>
      <c r="J93" s="71"/>
      <c r="K93" s="71"/>
      <c r="L93" s="71"/>
      <c r="M93" s="54"/>
      <c r="N93" s="57"/>
      <c r="O93" s="57"/>
      <c r="P93" s="57"/>
      <c r="Q93" s="71"/>
      <c r="R93" s="37"/>
    </row>
    <row r="94" spans="1:18" ht="1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61"/>
    </row>
    <row r="95" spans="1:18" ht="1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</row>
    <row r="96" spans="1:18" ht="15">
      <c r="A96" s="52"/>
      <c r="B96" s="60"/>
      <c r="C96" s="53"/>
      <c r="D96" s="53"/>
      <c r="E96" s="58"/>
      <c r="F96" s="58"/>
      <c r="G96" s="59"/>
      <c r="H96" s="59"/>
      <c r="I96" s="59"/>
      <c r="J96" s="59"/>
      <c r="K96" s="59"/>
      <c r="L96" s="59"/>
      <c r="M96" s="59"/>
      <c r="N96" s="53"/>
      <c r="O96" s="53"/>
      <c r="P96" s="80"/>
      <c r="Q96" s="59"/>
      <c r="R96" s="52"/>
    </row>
    <row r="97" spans="1:18" ht="15">
      <c r="A97" s="52"/>
      <c r="B97" s="60"/>
      <c r="C97" s="58"/>
      <c r="D97" s="58"/>
      <c r="E97" s="58"/>
      <c r="F97" s="58"/>
      <c r="G97" s="59"/>
      <c r="H97" s="59"/>
      <c r="I97" s="59"/>
      <c r="J97" s="59"/>
      <c r="K97" s="59"/>
      <c r="L97" s="59"/>
      <c r="M97" s="59"/>
      <c r="N97" s="58"/>
      <c r="O97" s="58"/>
      <c r="P97" s="80"/>
      <c r="Q97" s="59"/>
      <c r="R97" s="52"/>
    </row>
    <row r="98" spans="1:18" ht="15">
      <c r="A98" s="52"/>
      <c r="B98" s="60"/>
      <c r="C98" s="58"/>
      <c r="D98" s="58"/>
      <c r="E98" s="58"/>
      <c r="F98" s="58"/>
      <c r="G98" s="59"/>
      <c r="H98" s="59"/>
      <c r="I98" s="59"/>
      <c r="J98" s="59"/>
      <c r="K98" s="59"/>
      <c r="L98" s="59"/>
      <c r="M98" s="59"/>
      <c r="N98" s="58"/>
      <c r="O98" s="58"/>
      <c r="P98" s="80"/>
      <c r="Q98" s="59"/>
      <c r="R98" s="52"/>
    </row>
    <row r="99" spans="1:18" ht="15">
      <c r="A99" s="81"/>
      <c r="B99" s="60"/>
      <c r="C99" s="58"/>
      <c r="D99" s="58"/>
      <c r="E99" s="58"/>
      <c r="F99" s="58"/>
      <c r="G99" s="59"/>
      <c r="H99" s="59"/>
      <c r="I99" s="59"/>
      <c r="J99" s="59"/>
      <c r="K99" s="59"/>
      <c r="L99" s="59"/>
      <c r="M99" s="59"/>
      <c r="N99" s="58"/>
      <c r="O99" s="58"/>
      <c r="P99" s="80"/>
      <c r="Q99" s="59"/>
      <c r="R99" s="52"/>
    </row>
    <row r="100" spans="1:18" ht="15">
      <c r="A100" s="82" t="s">
        <v>5</v>
      </c>
      <c r="B100" s="82"/>
      <c r="C100" s="82"/>
      <c r="D100" s="25" t="s">
        <v>30</v>
      </c>
      <c r="E100" s="82" t="s">
        <v>27</v>
      </c>
      <c r="F100" s="82"/>
      <c r="G100" s="25" t="s">
        <v>6</v>
      </c>
      <c r="H100" s="25" t="s">
        <v>23</v>
      </c>
      <c r="I100" s="25" t="s">
        <v>22</v>
      </c>
      <c r="J100" s="25" t="s">
        <v>6</v>
      </c>
      <c r="K100" s="25" t="s">
        <v>26</v>
      </c>
      <c r="L100" s="25" t="s">
        <v>12</v>
      </c>
      <c r="M100" s="82"/>
      <c r="N100" s="82" t="s">
        <v>7</v>
      </c>
      <c r="O100" s="82"/>
      <c r="P100" s="25" t="s">
        <v>30</v>
      </c>
      <c r="Q100" s="82" t="s">
        <v>27</v>
      </c>
      <c r="R100" s="83"/>
    </row>
    <row r="101" spans="1:18" ht="15">
      <c r="A101" s="25" t="s">
        <v>0</v>
      </c>
      <c r="B101" s="25" t="s">
        <v>1</v>
      </c>
      <c r="C101" s="25" t="s">
        <v>2</v>
      </c>
      <c r="D101" s="25" t="s">
        <v>3</v>
      </c>
      <c r="E101" s="38" t="s">
        <v>13</v>
      </c>
      <c r="F101" s="38" t="s">
        <v>10</v>
      </c>
      <c r="G101" s="25">
        <v>40.99</v>
      </c>
      <c r="H101" s="25">
        <v>25.59</v>
      </c>
      <c r="I101" s="25">
        <v>15.4</v>
      </c>
      <c r="J101" s="25" t="s">
        <v>12</v>
      </c>
      <c r="K101" s="25">
        <v>0.01858</v>
      </c>
      <c r="L101" s="25" t="s">
        <v>6</v>
      </c>
      <c r="M101" s="36"/>
      <c r="N101" s="25" t="s">
        <v>2</v>
      </c>
      <c r="O101" s="25" t="s">
        <v>3</v>
      </c>
      <c r="P101" s="38" t="s">
        <v>4</v>
      </c>
      <c r="Q101" s="25">
        <v>60.15</v>
      </c>
      <c r="R101" s="25" t="s">
        <v>0</v>
      </c>
    </row>
    <row r="102" spans="1:18" ht="15">
      <c r="A102" s="25">
        <v>51</v>
      </c>
      <c r="B102" s="67">
        <v>47.8</v>
      </c>
      <c r="C102" s="19">
        <v>7.49</v>
      </c>
      <c r="D102" s="21">
        <v>8.9</v>
      </c>
      <c r="E102" s="64">
        <f>D102-C102</f>
        <v>1.4100000000000001</v>
      </c>
      <c r="F102" s="64">
        <f>E102+P102</f>
        <v>2.41</v>
      </c>
      <c r="G102" s="41">
        <f>40.99*F102</f>
        <v>98.78590000000001</v>
      </c>
      <c r="H102" s="41">
        <f>25.59*F102</f>
        <v>61.6719</v>
      </c>
      <c r="I102" s="41">
        <f aca="true" t="shared" si="30" ref="I102:I121">15.4*F102</f>
        <v>37.114000000000004</v>
      </c>
      <c r="J102" s="41">
        <f>H102+I102</f>
        <v>98.7859</v>
      </c>
      <c r="K102" s="41">
        <f>0.01858*B102</f>
        <v>0.8881239999999999</v>
      </c>
      <c r="L102" s="41">
        <f>40.99*K102</f>
        <v>36.40420276</v>
      </c>
      <c r="M102" s="44"/>
      <c r="N102" s="19">
        <v>4.34</v>
      </c>
      <c r="O102" s="19">
        <v>5.34</v>
      </c>
      <c r="P102" s="20">
        <f>O102-N102</f>
        <v>1</v>
      </c>
      <c r="Q102" s="41">
        <f>60.15*P102</f>
        <v>60.15</v>
      </c>
      <c r="R102" s="25">
        <v>51</v>
      </c>
    </row>
    <row r="103" spans="1:18" ht="15">
      <c r="A103" s="25">
        <v>52</v>
      </c>
      <c r="B103" s="67">
        <v>36</v>
      </c>
      <c r="C103" s="20">
        <v>48.534</v>
      </c>
      <c r="D103" s="20">
        <v>51.381</v>
      </c>
      <c r="E103" s="64">
        <f aca="true" t="shared" si="31" ref="E103:E121">D103-C103</f>
        <v>2.8470000000000013</v>
      </c>
      <c r="F103" s="64">
        <f aca="true" t="shared" si="32" ref="F103:F121">E103+P103</f>
        <v>4.017000000000003</v>
      </c>
      <c r="G103" s="41">
        <f aca="true" t="shared" si="33" ref="G103:G121">40.99*F103</f>
        <v>164.65683000000013</v>
      </c>
      <c r="H103" s="41">
        <f aca="true" t="shared" si="34" ref="H103:H121">25.59*F103</f>
        <v>102.79503000000008</v>
      </c>
      <c r="I103" s="41">
        <f t="shared" si="30"/>
        <v>61.861800000000045</v>
      </c>
      <c r="J103" s="41">
        <f aca="true" t="shared" si="35" ref="J103:J121">H103+I103</f>
        <v>164.65683000000013</v>
      </c>
      <c r="K103" s="41">
        <f aca="true" t="shared" si="36" ref="K103:K122">0.01858*B103</f>
        <v>0.6688799999999999</v>
      </c>
      <c r="L103" s="41">
        <f aca="true" t="shared" si="37" ref="L103:L121">40.99*K103</f>
        <v>27.417391199999997</v>
      </c>
      <c r="M103" s="44"/>
      <c r="N103" s="20">
        <v>24.011</v>
      </c>
      <c r="O103" s="20">
        <v>25.181</v>
      </c>
      <c r="P103" s="20">
        <f aca="true" t="shared" si="38" ref="P103:P121">O103-N103</f>
        <v>1.1700000000000017</v>
      </c>
      <c r="Q103" s="41">
        <f aca="true" t="shared" si="39" ref="Q103:Q122">60.15*P103</f>
        <v>70.3755000000001</v>
      </c>
      <c r="R103" s="25">
        <v>52</v>
      </c>
    </row>
    <row r="104" spans="1:18" ht="15">
      <c r="A104" s="25">
        <v>53</v>
      </c>
      <c r="B104" s="67">
        <v>31</v>
      </c>
      <c r="C104" s="22">
        <v>746.125</v>
      </c>
      <c r="D104" s="22">
        <v>760.893</v>
      </c>
      <c r="E104" s="64">
        <f t="shared" si="31"/>
        <v>14.768000000000029</v>
      </c>
      <c r="F104" s="64">
        <f t="shared" si="32"/>
        <v>25.851999999999975</v>
      </c>
      <c r="G104" s="41">
        <f t="shared" si="33"/>
        <v>1059.673479999999</v>
      </c>
      <c r="H104" s="41">
        <f t="shared" si="34"/>
        <v>661.5526799999993</v>
      </c>
      <c r="I104" s="41">
        <f t="shared" si="30"/>
        <v>398.12079999999963</v>
      </c>
      <c r="J104" s="41">
        <f t="shared" si="35"/>
        <v>1059.673479999999</v>
      </c>
      <c r="K104" s="41">
        <f t="shared" si="36"/>
        <v>0.5759799999999999</v>
      </c>
      <c r="L104" s="41">
        <f t="shared" si="37"/>
        <v>23.6094202</v>
      </c>
      <c r="M104" s="44"/>
      <c r="N104" s="22">
        <v>476.482</v>
      </c>
      <c r="O104" s="22">
        <v>487.566</v>
      </c>
      <c r="P104" s="20">
        <f t="shared" si="38"/>
        <v>11.083999999999946</v>
      </c>
      <c r="Q104" s="41">
        <f t="shared" si="39"/>
        <v>666.7025999999968</v>
      </c>
      <c r="R104" s="25">
        <v>53</v>
      </c>
    </row>
    <row r="105" spans="1:18" ht="15">
      <c r="A105" s="45">
        <v>54</v>
      </c>
      <c r="B105" s="67">
        <v>31.4</v>
      </c>
      <c r="C105" s="20">
        <v>69.32</v>
      </c>
      <c r="D105" s="20">
        <v>81.639</v>
      </c>
      <c r="E105" s="64">
        <f t="shared" si="31"/>
        <v>12.319000000000003</v>
      </c>
      <c r="F105" s="64">
        <f t="shared" si="32"/>
        <v>17.563000000000002</v>
      </c>
      <c r="G105" s="41">
        <f t="shared" si="33"/>
        <v>719.9073700000001</v>
      </c>
      <c r="H105" s="41">
        <f t="shared" si="34"/>
        <v>449.43717000000004</v>
      </c>
      <c r="I105" s="41">
        <f t="shared" si="30"/>
        <v>270.47020000000003</v>
      </c>
      <c r="J105" s="41">
        <f t="shared" si="35"/>
        <v>719.9073700000001</v>
      </c>
      <c r="K105" s="41">
        <f t="shared" si="36"/>
        <v>0.5834119999999999</v>
      </c>
      <c r="L105" s="41">
        <f t="shared" si="37"/>
        <v>23.914057879999998</v>
      </c>
      <c r="M105" s="44"/>
      <c r="N105" s="20">
        <v>46.028</v>
      </c>
      <c r="O105" s="20">
        <v>51.272</v>
      </c>
      <c r="P105" s="20">
        <f t="shared" si="38"/>
        <v>5.244</v>
      </c>
      <c r="Q105" s="41">
        <f t="shared" si="39"/>
        <v>315.42659999999995</v>
      </c>
      <c r="R105" s="25">
        <v>54</v>
      </c>
    </row>
    <row r="106" spans="1:18" ht="15">
      <c r="A106" s="45">
        <v>55</v>
      </c>
      <c r="B106" s="67">
        <v>47.3</v>
      </c>
      <c r="C106" s="20">
        <v>144.13</v>
      </c>
      <c r="D106" s="20">
        <v>147.036</v>
      </c>
      <c r="E106" s="64">
        <f t="shared" si="31"/>
        <v>2.906000000000006</v>
      </c>
      <c r="F106" s="64">
        <f t="shared" si="32"/>
        <v>6.846000000000004</v>
      </c>
      <c r="G106" s="41">
        <f t="shared" si="33"/>
        <v>280.6175400000002</v>
      </c>
      <c r="H106" s="41">
        <f t="shared" si="34"/>
        <v>175.1891400000001</v>
      </c>
      <c r="I106" s="41">
        <f t="shared" si="30"/>
        <v>105.42840000000005</v>
      </c>
      <c r="J106" s="41">
        <f t="shared" si="35"/>
        <v>280.61754000000013</v>
      </c>
      <c r="K106" s="41">
        <f t="shared" si="36"/>
        <v>0.8788339999999999</v>
      </c>
      <c r="L106" s="41">
        <f t="shared" si="37"/>
        <v>36.023405659999995</v>
      </c>
      <c r="M106" s="44"/>
      <c r="N106" s="22">
        <v>71.683</v>
      </c>
      <c r="O106" s="22">
        <v>75.623</v>
      </c>
      <c r="P106" s="20">
        <f t="shared" si="38"/>
        <v>3.9399999999999977</v>
      </c>
      <c r="Q106" s="41">
        <f t="shared" si="39"/>
        <v>236.99099999999987</v>
      </c>
      <c r="R106" s="25">
        <v>55</v>
      </c>
    </row>
    <row r="107" spans="1:18" ht="15">
      <c r="A107" s="63">
        <v>56</v>
      </c>
      <c r="B107" s="67">
        <v>34</v>
      </c>
      <c r="C107" s="21">
        <v>2</v>
      </c>
      <c r="D107" s="21">
        <v>2</v>
      </c>
      <c r="E107" s="64">
        <f t="shared" si="31"/>
        <v>0</v>
      </c>
      <c r="F107" s="64">
        <f t="shared" si="32"/>
        <v>0</v>
      </c>
      <c r="G107" s="41">
        <f t="shared" si="33"/>
        <v>0</v>
      </c>
      <c r="H107" s="41">
        <f t="shared" si="34"/>
        <v>0</v>
      </c>
      <c r="I107" s="41">
        <f t="shared" si="30"/>
        <v>0</v>
      </c>
      <c r="J107" s="41">
        <f t="shared" si="35"/>
        <v>0</v>
      </c>
      <c r="K107" s="41">
        <f t="shared" si="36"/>
        <v>0.63172</v>
      </c>
      <c r="L107" s="41">
        <f t="shared" si="37"/>
        <v>25.8942028</v>
      </c>
      <c r="M107" s="44"/>
      <c r="N107" s="21">
        <v>2</v>
      </c>
      <c r="O107" s="21">
        <v>2</v>
      </c>
      <c r="P107" s="20">
        <f t="shared" si="38"/>
        <v>0</v>
      </c>
      <c r="Q107" s="41">
        <f t="shared" si="39"/>
        <v>0</v>
      </c>
      <c r="R107" s="43">
        <v>56</v>
      </c>
    </row>
    <row r="108" spans="1:18" ht="15">
      <c r="A108" s="25">
        <v>57</v>
      </c>
      <c r="B108" s="67">
        <v>31</v>
      </c>
      <c r="C108" s="20">
        <v>104.9</v>
      </c>
      <c r="D108" s="20">
        <v>108.6</v>
      </c>
      <c r="E108" s="64">
        <f t="shared" si="31"/>
        <v>3.6999999999999886</v>
      </c>
      <c r="F108" s="64">
        <f t="shared" si="32"/>
        <v>3.9999999999999893</v>
      </c>
      <c r="G108" s="41">
        <f t="shared" si="33"/>
        <v>163.95999999999958</v>
      </c>
      <c r="H108" s="41">
        <f t="shared" si="34"/>
        <v>102.35999999999973</v>
      </c>
      <c r="I108" s="41">
        <f t="shared" si="30"/>
        <v>61.59999999999984</v>
      </c>
      <c r="J108" s="41">
        <f t="shared" si="35"/>
        <v>163.95999999999958</v>
      </c>
      <c r="K108" s="41">
        <f t="shared" si="36"/>
        <v>0.5759799999999999</v>
      </c>
      <c r="L108" s="41">
        <f t="shared" si="37"/>
        <v>23.6094202</v>
      </c>
      <c r="M108" s="44"/>
      <c r="N108" s="20">
        <v>29.3</v>
      </c>
      <c r="O108" s="20">
        <v>29.6</v>
      </c>
      <c r="P108" s="20">
        <f t="shared" si="38"/>
        <v>0.3000000000000007</v>
      </c>
      <c r="Q108" s="41">
        <f t="shared" si="39"/>
        <v>18.04500000000004</v>
      </c>
      <c r="R108" s="25">
        <v>57</v>
      </c>
    </row>
    <row r="109" spans="1:18" ht="15">
      <c r="A109" s="25">
        <v>58</v>
      </c>
      <c r="B109" s="67">
        <v>31</v>
      </c>
      <c r="C109" s="22">
        <v>17.252</v>
      </c>
      <c r="D109" s="22">
        <v>18.917</v>
      </c>
      <c r="E109" s="64">
        <f t="shared" si="31"/>
        <v>1.6650000000000027</v>
      </c>
      <c r="F109" s="64">
        <f t="shared" si="32"/>
        <v>3.7730000000000032</v>
      </c>
      <c r="G109" s="41">
        <f t="shared" si="33"/>
        <v>154.65527000000014</v>
      </c>
      <c r="H109" s="41">
        <f t="shared" si="34"/>
        <v>96.55107000000008</v>
      </c>
      <c r="I109" s="41">
        <f t="shared" si="30"/>
        <v>58.10420000000005</v>
      </c>
      <c r="J109" s="41">
        <f t="shared" si="35"/>
        <v>154.65527000000014</v>
      </c>
      <c r="K109" s="41">
        <f t="shared" si="36"/>
        <v>0.5759799999999999</v>
      </c>
      <c r="L109" s="41">
        <f t="shared" si="37"/>
        <v>23.6094202</v>
      </c>
      <c r="M109" s="44"/>
      <c r="N109" s="22">
        <v>21.738</v>
      </c>
      <c r="O109" s="22">
        <v>23.846</v>
      </c>
      <c r="P109" s="20">
        <f t="shared" si="38"/>
        <v>2.1080000000000005</v>
      </c>
      <c r="Q109" s="41">
        <f t="shared" si="39"/>
        <v>126.79620000000003</v>
      </c>
      <c r="R109" s="47">
        <v>58</v>
      </c>
    </row>
    <row r="110" spans="1:18" ht="15">
      <c r="A110" s="25">
        <v>59</v>
      </c>
      <c r="B110" s="67">
        <v>46.5</v>
      </c>
      <c r="C110" s="20">
        <v>106.928</v>
      </c>
      <c r="D110" s="20">
        <v>109.928</v>
      </c>
      <c r="E110" s="64">
        <f t="shared" si="31"/>
        <v>3</v>
      </c>
      <c r="F110" s="64">
        <f t="shared" si="32"/>
        <v>5.400000000000006</v>
      </c>
      <c r="G110" s="41">
        <f t="shared" si="33"/>
        <v>221.34600000000023</v>
      </c>
      <c r="H110" s="41">
        <f t="shared" si="34"/>
        <v>138.18600000000015</v>
      </c>
      <c r="I110" s="41">
        <f t="shared" si="30"/>
        <v>83.1600000000001</v>
      </c>
      <c r="J110" s="41">
        <f t="shared" si="35"/>
        <v>221.34600000000023</v>
      </c>
      <c r="K110" s="41">
        <f t="shared" si="36"/>
        <v>0.86397</v>
      </c>
      <c r="L110" s="41">
        <f t="shared" si="37"/>
        <v>35.414130300000004</v>
      </c>
      <c r="M110" s="44"/>
      <c r="N110" s="76">
        <v>67.588</v>
      </c>
      <c r="O110" s="76">
        <v>69.988</v>
      </c>
      <c r="P110" s="20">
        <f t="shared" si="38"/>
        <v>2.4000000000000057</v>
      </c>
      <c r="Q110" s="41">
        <f t="shared" si="39"/>
        <v>144.36000000000033</v>
      </c>
      <c r="R110" s="25">
        <v>59</v>
      </c>
    </row>
    <row r="111" spans="1:18" ht="15">
      <c r="A111" s="39">
        <v>60</v>
      </c>
      <c r="B111" s="67">
        <v>34.5</v>
      </c>
      <c r="C111" s="22">
        <v>43.228</v>
      </c>
      <c r="D111" s="23">
        <v>46</v>
      </c>
      <c r="E111" s="64">
        <f t="shared" si="31"/>
        <v>2.7719999999999985</v>
      </c>
      <c r="F111" s="64">
        <f t="shared" si="32"/>
        <v>4.814</v>
      </c>
      <c r="G111" s="41">
        <f t="shared" si="33"/>
        <v>197.32586</v>
      </c>
      <c r="H111" s="41">
        <f t="shared" si="34"/>
        <v>123.19026</v>
      </c>
      <c r="I111" s="41">
        <f t="shared" si="30"/>
        <v>74.1356</v>
      </c>
      <c r="J111" s="41">
        <f t="shared" si="35"/>
        <v>197.32585999999998</v>
      </c>
      <c r="K111" s="41">
        <f t="shared" si="36"/>
        <v>0.64101</v>
      </c>
      <c r="L111" s="41">
        <f t="shared" si="37"/>
        <v>26.2749999</v>
      </c>
      <c r="M111" s="44"/>
      <c r="N111" s="22">
        <v>27.958</v>
      </c>
      <c r="O111" s="22">
        <v>30</v>
      </c>
      <c r="P111" s="20">
        <f t="shared" si="38"/>
        <v>2.0420000000000016</v>
      </c>
      <c r="Q111" s="41">
        <f t="shared" si="39"/>
        <v>122.82630000000009</v>
      </c>
      <c r="R111" s="43">
        <v>60</v>
      </c>
    </row>
    <row r="112" spans="1:18" ht="15">
      <c r="A112" s="39">
        <v>61</v>
      </c>
      <c r="B112" s="67">
        <v>31.4</v>
      </c>
      <c r="C112" s="23">
        <v>280</v>
      </c>
      <c r="D112" s="22">
        <v>282.056</v>
      </c>
      <c r="E112" s="64">
        <f t="shared" si="31"/>
        <v>2.055999999999983</v>
      </c>
      <c r="F112" s="64">
        <f t="shared" si="32"/>
        <v>3.1119999999999806</v>
      </c>
      <c r="G112" s="41">
        <f t="shared" si="33"/>
        <v>127.56087999999922</v>
      </c>
      <c r="H112" s="41">
        <f t="shared" si="34"/>
        <v>79.6360799999995</v>
      </c>
      <c r="I112" s="41">
        <f t="shared" si="30"/>
        <v>47.9247999999997</v>
      </c>
      <c r="J112" s="41">
        <f t="shared" si="35"/>
        <v>127.5608799999992</v>
      </c>
      <c r="K112" s="41">
        <f t="shared" si="36"/>
        <v>0.5834119999999999</v>
      </c>
      <c r="L112" s="41">
        <f t="shared" si="37"/>
        <v>23.914057879999998</v>
      </c>
      <c r="M112" s="44"/>
      <c r="N112" s="23">
        <v>72</v>
      </c>
      <c r="O112" s="22">
        <v>73.056</v>
      </c>
      <c r="P112" s="20">
        <f t="shared" si="38"/>
        <v>1.0559999999999974</v>
      </c>
      <c r="Q112" s="41">
        <f t="shared" si="39"/>
        <v>63.51839999999984</v>
      </c>
      <c r="R112" s="43">
        <v>61</v>
      </c>
    </row>
    <row r="113" spans="1:18" ht="15">
      <c r="A113" s="45">
        <v>62</v>
      </c>
      <c r="B113" s="67">
        <v>31</v>
      </c>
      <c r="C113" s="22">
        <v>24.677</v>
      </c>
      <c r="D113" s="22">
        <v>24.677</v>
      </c>
      <c r="E113" s="64">
        <f t="shared" si="31"/>
        <v>0</v>
      </c>
      <c r="F113" s="64">
        <f t="shared" si="32"/>
        <v>0</v>
      </c>
      <c r="G113" s="41">
        <f t="shared" si="33"/>
        <v>0</v>
      </c>
      <c r="H113" s="41">
        <f t="shared" si="34"/>
        <v>0</v>
      </c>
      <c r="I113" s="41">
        <f t="shared" si="30"/>
        <v>0</v>
      </c>
      <c r="J113" s="41">
        <f t="shared" si="35"/>
        <v>0</v>
      </c>
      <c r="K113" s="41">
        <f t="shared" si="36"/>
        <v>0.5759799999999999</v>
      </c>
      <c r="L113" s="41">
        <f t="shared" si="37"/>
        <v>23.6094202</v>
      </c>
      <c r="M113" s="44"/>
      <c r="N113" s="20">
        <v>22.047</v>
      </c>
      <c r="O113" s="20">
        <v>22.047</v>
      </c>
      <c r="P113" s="20">
        <f t="shared" si="38"/>
        <v>0</v>
      </c>
      <c r="Q113" s="41">
        <f t="shared" si="39"/>
        <v>0</v>
      </c>
      <c r="R113" s="25">
        <v>62</v>
      </c>
    </row>
    <row r="114" spans="1:18" ht="15">
      <c r="A114" s="25">
        <v>63</v>
      </c>
      <c r="B114" s="67">
        <v>46.2</v>
      </c>
      <c r="C114" s="20">
        <v>96.56</v>
      </c>
      <c r="D114" s="20">
        <v>99.64</v>
      </c>
      <c r="E114" s="64">
        <f t="shared" si="31"/>
        <v>3.0799999999999983</v>
      </c>
      <c r="F114" s="64">
        <f t="shared" si="32"/>
        <v>7.8089999999999975</v>
      </c>
      <c r="G114" s="41">
        <f t="shared" si="33"/>
        <v>320.0909099999999</v>
      </c>
      <c r="H114" s="41">
        <f t="shared" si="34"/>
        <v>199.83230999999992</v>
      </c>
      <c r="I114" s="41">
        <f t="shared" si="30"/>
        <v>120.25859999999996</v>
      </c>
      <c r="J114" s="41">
        <f t="shared" si="35"/>
        <v>320.0909099999999</v>
      </c>
      <c r="K114" s="41">
        <f t="shared" si="36"/>
        <v>0.858396</v>
      </c>
      <c r="L114" s="41">
        <f t="shared" si="37"/>
        <v>35.18565204</v>
      </c>
      <c r="M114" s="44"/>
      <c r="N114" s="20">
        <v>72.686</v>
      </c>
      <c r="O114" s="20">
        <v>77.415</v>
      </c>
      <c r="P114" s="20">
        <f t="shared" si="38"/>
        <v>4.728999999999999</v>
      </c>
      <c r="Q114" s="41">
        <f t="shared" si="39"/>
        <v>284.4493499999999</v>
      </c>
      <c r="R114" s="25">
        <v>63</v>
      </c>
    </row>
    <row r="115" spans="1:18" ht="15">
      <c r="A115" s="45">
        <v>64</v>
      </c>
      <c r="B115" s="67">
        <v>34.6</v>
      </c>
      <c r="C115" s="22">
        <v>100.367</v>
      </c>
      <c r="D115" s="22">
        <v>102.1</v>
      </c>
      <c r="E115" s="64">
        <f t="shared" si="31"/>
        <v>1.7329999999999899</v>
      </c>
      <c r="F115" s="64">
        <f t="shared" si="32"/>
        <v>3.035999999999987</v>
      </c>
      <c r="G115" s="41">
        <f t="shared" si="33"/>
        <v>124.44563999999949</v>
      </c>
      <c r="H115" s="41">
        <f t="shared" si="34"/>
        <v>77.69123999999967</v>
      </c>
      <c r="I115" s="41">
        <f t="shared" si="30"/>
        <v>46.754399999999805</v>
      </c>
      <c r="J115" s="41">
        <f t="shared" si="35"/>
        <v>124.44563999999947</v>
      </c>
      <c r="K115" s="41">
        <f t="shared" si="36"/>
        <v>0.642868</v>
      </c>
      <c r="L115" s="41">
        <f t="shared" si="37"/>
        <v>26.35115932</v>
      </c>
      <c r="M115" s="44"/>
      <c r="N115" s="20">
        <v>96.932</v>
      </c>
      <c r="O115" s="20">
        <v>98.235</v>
      </c>
      <c r="P115" s="20">
        <f t="shared" si="38"/>
        <v>1.3029999999999973</v>
      </c>
      <c r="Q115" s="41">
        <f t="shared" si="39"/>
        <v>78.37544999999983</v>
      </c>
      <c r="R115" s="25">
        <v>64</v>
      </c>
    </row>
    <row r="116" spans="1:18" ht="15">
      <c r="A116" s="25">
        <v>65</v>
      </c>
      <c r="B116" s="67">
        <v>31.2</v>
      </c>
      <c r="C116" s="22">
        <v>345</v>
      </c>
      <c r="D116" s="23">
        <v>347</v>
      </c>
      <c r="E116" s="64">
        <f t="shared" si="31"/>
        <v>2</v>
      </c>
      <c r="F116" s="64">
        <f t="shared" si="32"/>
        <v>3</v>
      </c>
      <c r="G116" s="41">
        <f t="shared" si="33"/>
        <v>122.97</v>
      </c>
      <c r="H116" s="41">
        <f t="shared" si="34"/>
        <v>76.77</v>
      </c>
      <c r="I116" s="41">
        <f t="shared" si="30"/>
        <v>46.2</v>
      </c>
      <c r="J116" s="41">
        <f t="shared" si="35"/>
        <v>122.97</v>
      </c>
      <c r="K116" s="41">
        <f t="shared" si="36"/>
        <v>0.579696</v>
      </c>
      <c r="L116" s="41">
        <f t="shared" si="37"/>
        <v>23.761739040000002</v>
      </c>
      <c r="M116" s="44"/>
      <c r="N116" s="22">
        <v>22</v>
      </c>
      <c r="O116" s="22">
        <v>23</v>
      </c>
      <c r="P116" s="20">
        <f t="shared" si="38"/>
        <v>1</v>
      </c>
      <c r="Q116" s="41">
        <f t="shared" si="39"/>
        <v>60.15</v>
      </c>
      <c r="R116" s="25">
        <v>65</v>
      </c>
    </row>
    <row r="117" spans="1:18" ht="15">
      <c r="A117" s="25">
        <v>66</v>
      </c>
      <c r="B117" s="67">
        <v>30.9</v>
      </c>
      <c r="C117" s="19">
        <v>176.5</v>
      </c>
      <c r="D117" s="19">
        <v>182.72</v>
      </c>
      <c r="E117" s="64">
        <f t="shared" si="31"/>
        <v>6.219999999999999</v>
      </c>
      <c r="F117" s="64">
        <f t="shared" si="32"/>
        <v>8.802999999999997</v>
      </c>
      <c r="G117" s="41">
        <f t="shared" si="33"/>
        <v>360.8349699999999</v>
      </c>
      <c r="H117" s="41">
        <f t="shared" si="34"/>
        <v>225.26876999999993</v>
      </c>
      <c r="I117" s="41">
        <f t="shared" si="30"/>
        <v>135.56619999999995</v>
      </c>
      <c r="J117" s="41">
        <f t="shared" si="35"/>
        <v>360.8349699999999</v>
      </c>
      <c r="K117" s="41">
        <f t="shared" si="36"/>
        <v>0.5741219999999999</v>
      </c>
      <c r="L117" s="41">
        <f t="shared" si="37"/>
        <v>23.53326078</v>
      </c>
      <c r="M117" s="44"/>
      <c r="N117" s="24">
        <v>94.4</v>
      </c>
      <c r="O117" s="24">
        <v>96.983</v>
      </c>
      <c r="P117" s="20">
        <f t="shared" si="38"/>
        <v>2.5829999999999984</v>
      </c>
      <c r="Q117" s="41">
        <f t="shared" si="39"/>
        <v>155.3674499999999</v>
      </c>
      <c r="R117" s="25">
        <v>66</v>
      </c>
    </row>
    <row r="118" spans="1:18" ht="15">
      <c r="A118" s="25">
        <v>67</v>
      </c>
      <c r="B118" s="67">
        <v>46.2</v>
      </c>
      <c r="C118" s="20">
        <v>36.333</v>
      </c>
      <c r="D118" s="20">
        <v>37.377</v>
      </c>
      <c r="E118" s="64">
        <f t="shared" si="31"/>
        <v>1.044000000000004</v>
      </c>
      <c r="F118" s="64">
        <f t="shared" si="32"/>
        <v>1.8150000000000048</v>
      </c>
      <c r="G118" s="41">
        <f t="shared" si="33"/>
        <v>74.3968500000002</v>
      </c>
      <c r="H118" s="41">
        <f t="shared" si="34"/>
        <v>46.44585000000012</v>
      </c>
      <c r="I118" s="41">
        <f t="shared" si="30"/>
        <v>27.951000000000075</v>
      </c>
      <c r="J118" s="41">
        <f t="shared" si="35"/>
        <v>74.3968500000002</v>
      </c>
      <c r="K118" s="41">
        <f t="shared" si="36"/>
        <v>0.858396</v>
      </c>
      <c r="L118" s="41">
        <f t="shared" si="37"/>
        <v>35.18565204</v>
      </c>
      <c r="M118" s="44"/>
      <c r="N118" s="20">
        <v>11.138</v>
      </c>
      <c r="O118" s="20">
        <v>11.909</v>
      </c>
      <c r="P118" s="20">
        <f t="shared" si="38"/>
        <v>0.7710000000000008</v>
      </c>
      <c r="Q118" s="41">
        <f t="shared" si="39"/>
        <v>46.37565000000005</v>
      </c>
      <c r="R118" s="47">
        <v>67</v>
      </c>
    </row>
    <row r="119" spans="1:18" ht="15">
      <c r="A119" s="45">
        <v>68</v>
      </c>
      <c r="B119" s="67">
        <v>34.7</v>
      </c>
      <c r="C119" s="23">
        <v>70</v>
      </c>
      <c r="D119" s="22">
        <v>73.727</v>
      </c>
      <c r="E119" s="64">
        <f t="shared" si="31"/>
        <v>3.727000000000004</v>
      </c>
      <c r="F119" s="64">
        <f t="shared" si="32"/>
        <v>5.408000000000001</v>
      </c>
      <c r="G119" s="41">
        <f t="shared" si="33"/>
        <v>221.67392000000007</v>
      </c>
      <c r="H119" s="41">
        <f t="shared" si="34"/>
        <v>138.39072000000004</v>
      </c>
      <c r="I119" s="41">
        <f t="shared" si="30"/>
        <v>83.28320000000002</v>
      </c>
      <c r="J119" s="41">
        <f t="shared" si="35"/>
        <v>221.67392000000007</v>
      </c>
      <c r="K119" s="41">
        <f t="shared" si="36"/>
        <v>0.644726</v>
      </c>
      <c r="L119" s="41">
        <f t="shared" si="37"/>
        <v>26.42731874</v>
      </c>
      <c r="M119" s="44"/>
      <c r="N119" s="23">
        <v>71</v>
      </c>
      <c r="O119" s="22">
        <v>72.681</v>
      </c>
      <c r="P119" s="20">
        <f t="shared" si="38"/>
        <v>1.6809999999999974</v>
      </c>
      <c r="Q119" s="41">
        <f t="shared" si="39"/>
        <v>101.11214999999984</v>
      </c>
      <c r="R119" s="25">
        <v>68</v>
      </c>
    </row>
    <row r="120" spans="1:18" ht="15">
      <c r="A120" s="77">
        <v>69</v>
      </c>
      <c r="B120" s="67">
        <v>31.7</v>
      </c>
      <c r="C120" s="22">
        <v>31</v>
      </c>
      <c r="D120" s="22">
        <v>31</v>
      </c>
      <c r="E120" s="64">
        <f t="shared" si="31"/>
        <v>0</v>
      </c>
      <c r="F120" s="64">
        <f t="shared" si="32"/>
        <v>0</v>
      </c>
      <c r="G120" s="41">
        <f t="shared" si="33"/>
        <v>0</v>
      </c>
      <c r="H120" s="41">
        <f t="shared" si="34"/>
        <v>0</v>
      </c>
      <c r="I120" s="41">
        <f t="shared" si="30"/>
        <v>0</v>
      </c>
      <c r="J120" s="41">
        <f t="shared" si="35"/>
        <v>0</v>
      </c>
      <c r="K120" s="41">
        <f t="shared" si="36"/>
        <v>0.588986</v>
      </c>
      <c r="L120" s="41">
        <f t="shared" si="37"/>
        <v>24.14253614</v>
      </c>
      <c r="M120" s="44"/>
      <c r="N120" s="20">
        <v>30.6</v>
      </c>
      <c r="O120" s="20">
        <v>30.6</v>
      </c>
      <c r="P120" s="20">
        <f t="shared" si="38"/>
        <v>0</v>
      </c>
      <c r="Q120" s="41">
        <f t="shared" si="39"/>
        <v>0</v>
      </c>
      <c r="R120" s="25">
        <v>69</v>
      </c>
    </row>
    <row r="121" spans="1:18" ht="15">
      <c r="A121" s="43">
        <v>70</v>
      </c>
      <c r="B121" s="78">
        <v>30.9</v>
      </c>
      <c r="C121" s="22">
        <v>41.585</v>
      </c>
      <c r="D121" s="22">
        <v>50.109</v>
      </c>
      <c r="E121" s="64">
        <f t="shared" si="31"/>
        <v>8.524000000000001</v>
      </c>
      <c r="F121" s="64">
        <f t="shared" si="32"/>
        <v>15.695999999999998</v>
      </c>
      <c r="G121" s="41">
        <f t="shared" si="33"/>
        <v>643.3790399999999</v>
      </c>
      <c r="H121" s="41">
        <f t="shared" si="34"/>
        <v>401.66063999999994</v>
      </c>
      <c r="I121" s="41">
        <f t="shared" si="30"/>
        <v>241.71839999999997</v>
      </c>
      <c r="J121" s="41">
        <f t="shared" si="35"/>
        <v>643.3790399999999</v>
      </c>
      <c r="K121" s="41">
        <f t="shared" si="36"/>
        <v>0.5741219999999999</v>
      </c>
      <c r="L121" s="41">
        <f t="shared" si="37"/>
        <v>23.53326078</v>
      </c>
      <c r="M121" s="44"/>
      <c r="N121" s="20">
        <v>33.61</v>
      </c>
      <c r="O121" s="20">
        <v>40.782</v>
      </c>
      <c r="P121" s="20">
        <f t="shared" si="38"/>
        <v>7.171999999999997</v>
      </c>
      <c r="Q121" s="41">
        <f t="shared" si="39"/>
        <v>431.39579999999984</v>
      </c>
      <c r="R121" s="43">
        <v>70</v>
      </c>
    </row>
    <row r="122" spans="1:18" ht="15">
      <c r="A122" s="46"/>
      <c r="B122" s="25">
        <f>SUM(B102:B121)</f>
        <v>719.3000000000001</v>
      </c>
      <c r="C122" s="25" t="s">
        <v>9</v>
      </c>
      <c r="D122" s="25"/>
      <c r="E122" s="64">
        <f>SUM(E102:E121)</f>
        <v>73.77100000000002</v>
      </c>
      <c r="F122" s="48">
        <f>SUM(F102:F121)</f>
        <v>123.35399999999994</v>
      </c>
      <c r="G122" s="41">
        <f>SUM(G102:G121)</f>
        <v>5056.280459999997</v>
      </c>
      <c r="H122" s="41">
        <f aca="true" t="shared" si="40" ref="H122:J122">SUM(H102:H121)</f>
        <v>3156.628859999999</v>
      </c>
      <c r="I122" s="41">
        <f t="shared" si="40"/>
        <v>1899.6515999999992</v>
      </c>
      <c r="J122" s="41">
        <f t="shared" si="40"/>
        <v>5056.280459999997</v>
      </c>
      <c r="K122" s="41">
        <f t="shared" si="36"/>
        <v>13.364594</v>
      </c>
      <c r="L122" s="41">
        <f>SUM(L102:L121)</f>
        <v>547.8147080599998</v>
      </c>
      <c r="M122" s="44"/>
      <c r="N122" s="25" t="s">
        <v>9</v>
      </c>
      <c r="O122" s="25"/>
      <c r="P122" s="79">
        <f>SUM(P102:P121)</f>
        <v>49.58299999999994</v>
      </c>
      <c r="Q122" s="41">
        <f t="shared" si="39"/>
        <v>2982.4174499999963</v>
      </c>
      <c r="R122" s="37"/>
    </row>
    <row r="123" spans="1:20" ht="15.75">
      <c r="A123" s="6"/>
      <c r="B123" s="35"/>
      <c r="C123" s="10"/>
      <c r="D123" s="2" t="s">
        <v>17</v>
      </c>
      <c r="E123" s="2"/>
      <c r="F123" s="14"/>
      <c r="G123" s="2"/>
      <c r="I123" s="2"/>
      <c r="J123" s="2"/>
      <c r="K123" s="3"/>
      <c r="L123" s="85"/>
      <c r="M123" s="3"/>
      <c r="N123" s="2"/>
      <c r="O123" s="2"/>
      <c r="P123" s="2"/>
      <c r="Q123" s="2"/>
      <c r="S123" s="36"/>
      <c r="T123" s="36"/>
    </row>
    <row r="124" spans="1:17" ht="15.75">
      <c r="A124" s="6"/>
      <c r="B124" s="7"/>
      <c r="C124" s="7"/>
      <c r="D124" s="9" t="s">
        <v>24</v>
      </c>
      <c r="E124" s="17">
        <f>E122+E85+E52+E23</f>
        <v>239.28500000000005</v>
      </c>
      <c r="F124" s="8"/>
      <c r="G124" s="84">
        <f>G122+G85+G52+G23</f>
        <v>16265.036949999998</v>
      </c>
      <c r="H124" s="84">
        <f>H122+H85+H52+H23</f>
        <v>10154.23995</v>
      </c>
      <c r="I124" s="34">
        <f>I122+I85+I52+I23</f>
        <v>6110.7970000000005</v>
      </c>
      <c r="J124" s="34">
        <f>J122+J85+J52+J23</f>
        <v>16265.036949999998</v>
      </c>
      <c r="K124" s="13"/>
      <c r="L124" s="34">
        <f>L122+L85+L52+L23</f>
        <v>2016.39680392</v>
      </c>
      <c r="M124" s="13"/>
      <c r="N124" s="7"/>
      <c r="O124" s="6"/>
      <c r="P124" s="8" t="s">
        <v>4</v>
      </c>
      <c r="Q124" s="13" t="s">
        <v>6</v>
      </c>
    </row>
    <row r="125" spans="1:17" ht="15.75">
      <c r="A125" s="6"/>
      <c r="B125" s="27">
        <f>B122+B85+B52+B23</f>
        <v>2647.6</v>
      </c>
      <c r="C125" s="27" t="s">
        <v>9</v>
      </c>
      <c r="D125" s="28" t="s">
        <v>11</v>
      </c>
      <c r="E125" s="26">
        <f>E124+P125</f>
        <v>396.80499999999995</v>
      </c>
      <c r="F125" s="26">
        <f aca="true" t="shared" si="41" ref="F125:J125">F122+F85+F52+F23</f>
        <v>396.80499999999995</v>
      </c>
      <c r="G125" s="29">
        <f t="shared" si="41"/>
        <v>16265.036949999998</v>
      </c>
      <c r="H125" s="29">
        <f t="shared" si="41"/>
        <v>10154.23995</v>
      </c>
      <c r="I125" s="29">
        <f t="shared" si="41"/>
        <v>6110.7970000000005</v>
      </c>
      <c r="J125" s="29">
        <f t="shared" si="41"/>
        <v>16265.036949999998</v>
      </c>
      <c r="K125" s="29">
        <f>K122+K85+K52+K23</f>
        <v>49.192408</v>
      </c>
      <c r="L125" s="29">
        <f>G125+L124</f>
        <v>18281.43375392</v>
      </c>
      <c r="M125" s="30"/>
      <c r="N125" s="5" t="s">
        <v>9</v>
      </c>
      <c r="O125" s="6"/>
      <c r="P125" s="26">
        <f>P122+P85+P52+P23</f>
        <v>157.51999999999992</v>
      </c>
      <c r="Q125" s="16">
        <f>Q122+Q85+Q52+Q23</f>
        <v>9474.827999999994</v>
      </c>
    </row>
    <row r="126" spans="1:17" ht="15.75">
      <c r="A126" s="6"/>
      <c r="B126" s="28"/>
      <c r="C126" s="28" t="s">
        <v>19</v>
      </c>
      <c r="D126" s="28" t="s">
        <v>29</v>
      </c>
      <c r="E126" s="28"/>
      <c r="F126" s="28">
        <v>446</v>
      </c>
      <c r="G126" s="28"/>
      <c r="H126" s="28"/>
      <c r="I126" s="28"/>
      <c r="J126" s="28"/>
      <c r="K126" s="28" t="s">
        <v>20</v>
      </c>
      <c r="L126" s="29">
        <v>18281.54</v>
      </c>
      <c r="M126" s="18"/>
      <c r="N126" s="10"/>
      <c r="O126" s="6" t="s">
        <v>16</v>
      </c>
      <c r="P126" s="6"/>
      <c r="Q126" s="6"/>
    </row>
    <row r="127" spans="1:17" ht="15.75">
      <c r="A127" s="6"/>
      <c r="B127" s="28"/>
      <c r="C127" s="28"/>
      <c r="D127" s="28"/>
      <c r="E127" s="27" t="s">
        <v>18</v>
      </c>
      <c r="F127" s="26">
        <f>F126-F125</f>
        <v>49.19500000000005</v>
      </c>
      <c r="G127" s="28"/>
      <c r="H127" s="28"/>
      <c r="I127" s="28"/>
      <c r="J127" s="28"/>
      <c r="K127" s="31"/>
      <c r="L127" s="29">
        <f>L126-L125</f>
        <v>0.1062460800021654</v>
      </c>
      <c r="M127" s="18"/>
      <c r="N127" s="11"/>
      <c r="O127" s="6" t="s">
        <v>15</v>
      </c>
      <c r="P127" s="6"/>
      <c r="Q127" s="6"/>
    </row>
    <row r="128" spans="1:17" ht="15.75">
      <c r="A128" s="6"/>
      <c r="B128" s="32"/>
      <c r="C128" s="32"/>
      <c r="D128" s="32"/>
      <c r="E128" s="32" t="s">
        <v>6</v>
      </c>
      <c r="F128" s="4">
        <f>F127*40.99</f>
        <v>2016.503050000002</v>
      </c>
      <c r="G128" s="32"/>
      <c r="H128" s="32"/>
      <c r="I128" s="32"/>
      <c r="J128" s="32"/>
      <c r="K128" s="33" t="s">
        <v>28</v>
      </c>
      <c r="L128" s="34"/>
      <c r="M128" s="18"/>
      <c r="N128" s="12"/>
      <c r="O128" s="6" t="s">
        <v>14</v>
      </c>
      <c r="P128" s="6"/>
      <c r="Q128" s="6"/>
    </row>
    <row r="129" ht="15">
      <c r="F129">
        <v>18281.54</v>
      </c>
    </row>
  </sheetData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2018-06-04T06:37:27Z</cp:lastPrinted>
  <dcterms:created xsi:type="dcterms:W3CDTF">2016-02-08T04:38:36Z</dcterms:created>
  <dcterms:modified xsi:type="dcterms:W3CDTF">2018-06-08T06:42:26Z</dcterms:modified>
  <cp:category/>
  <cp:version/>
  <cp:contentType/>
  <cp:contentStatus/>
</cp:coreProperties>
</file>